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kr-ws-100\обмен\Новая программа_актуализация_269-п от 19.06.2018\Суперпапка\сайт_18_19\"/>
    </mc:Choice>
  </mc:AlternateContent>
  <bookViews>
    <workbookView xWindow="0" yWindow="0" windowWidth="25950" windowHeight="10995" tabRatio="900"/>
  </bookViews>
  <sheets>
    <sheet name="2019" sheetId="95" r:id="rId1"/>
  </sheets>
  <definedNames>
    <definedName name="_xlnm._FilterDatabase" localSheetId="0" hidden="1">'2019'!$A$1:$Y$491</definedName>
    <definedName name="_xlnm.Print_Area" localSheetId="0">'2019'!$C$1:$T$492</definedName>
  </definedNames>
  <calcPr calcId="152511" calcOnSave="0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Диапазон2-08415648-c87f-458e-a8f3-fc6b8ad00c1e" name="Диапазон2" connection="Подключение2"/>
          <x15:modelTable id="Диапазон1-9fba1f2a-ef51-4ec3-85a8-48fa4cf7b002" name="Диапазон1" connection="Подключение1"/>
          <x15:modelTable id="Диапазон-fa016fd4-80e8-4839-8bc0-4ae1f7d313ea" name="Диапазон" connection="Подключение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490" i="95" l="1"/>
  <c r="Q269" i="95" l="1"/>
  <c r="Q196" i="95" l="1"/>
  <c r="Q132" i="95"/>
  <c r="Q199" i="95"/>
  <c r="Q242" i="95"/>
  <c r="Q120" i="95"/>
  <c r="Q243" i="95"/>
  <c r="X399" i="95" l="1"/>
  <c r="N4" i="95" l="1"/>
  <c r="N3" i="95"/>
  <c r="N2" i="95"/>
  <c r="V5" i="95"/>
  <c r="N5" i="95"/>
  <c r="N6" i="95"/>
  <c r="N7" i="95"/>
  <c r="N8" i="95"/>
  <c r="N9" i="95"/>
  <c r="N11" i="95"/>
  <c r="N12" i="95"/>
  <c r="N13" i="95"/>
  <c r="N14" i="95"/>
  <c r="N15" i="95"/>
  <c r="N16" i="95"/>
  <c r="N18" i="95"/>
  <c r="N17" i="95"/>
  <c r="N20" i="95"/>
  <c r="N19" i="95"/>
  <c r="N25" i="95"/>
  <c r="N24" i="95"/>
  <c r="N23" i="95"/>
  <c r="N22" i="95"/>
  <c r="N21" i="95"/>
  <c r="N26" i="95"/>
  <c r="N27" i="95"/>
  <c r="N28" i="95"/>
  <c r="N29" i="95"/>
  <c r="N30" i="95"/>
  <c r="N31" i="95"/>
  <c r="N32" i="95"/>
  <c r="N33" i="95"/>
  <c r="N34" i="95"/>
  <c r="N35" i="95"/>
  <c r="N36" i="95"/>
  <c r="N38" i="95"/>
  <c r="N37" i="95"/>
  <c r="N39" i="95"/>
  <c r="N40" i="95"/>
  <c r="N41" i="95"/>
  <c r="N44" i="95"/>
  <c r="N43" i="95"/>
  <c r="N46" i="95"/>
  <c r="N45" i="95"/>
  <c r="N47" i="95"/>
  <c r="N49" i="95"/>
  <c r="N48" i="95"/>
  <c r="N50" i="95"/>
  <c r="N51" i="95"/>
  <c r="N52" i="95"/>
  <c r="N55" i="95"/>
  <c r="N57" i="95"/>
  <c r="N63" i="95"/>
  <c r="N62" i="95"/>
  <c r="N65" i="95"/>
  <c r="N66" i="95"/>
  <c r="N67" i="95"/>
  <c r="N70" i="95"/>
  <c r="N69" i="95"/>
  <c r="N68" i="95"/>
  <c r="N71" i="95"/>
  <c r="N72" i="95"/>
  <c r="N73" i="95"/>
  <c r="N76" i="95"/>
  <c r="N77" i="95"/>
  <c r="N79" i="95"/>
  <c r="N78" i="95"/>
  <c r="N81" i="95"/>
  <c r="N80" i="95"/>
  <c r="N89" i="95"/>
  <c r="N88" i="95"/>
  <c r="N87" i="95"/>
  <c r="N86" i="95"/>
  <c r="N85" i="95"/>
  <c r="N84" i="95"/>
  <c r="N83" i="95"/>
  <c r="N82" i="95"/>
  <c r="N91" i="95"/>
  <c r="N90" i="95"/>
  <c r="N92" i="95"/>
  <c r="N93" i="95"/>
  <c r="N94" i="95"/>
  <c r="N97" i="95"/>
  <c r="N96" i="95"/>
  <c r="N95" i="95"/>
  <c r="N98" i="95"/>
  <c r="N99" i="95"/>
  <c r="N100" i="95"/>
  <c r="N102" i="95"/>
  <c r="N101" i="95"/>
  <c r="N103" i="95"/>
  <c r="N106" i="95"/>
  <c r="N104" i="95"/>
  <c r="N108" i="95"/>
  <c r="N107" i="95"/>
  <c r="N110" i="95"/>
  <c r="N109" i="95"/>
  <c r="N111" i="95"/>
  <c r="N112" i="95"/>
  <c r="N113" i="95"/>
  <c r="N114" i="95"/>
  <c r="N116" i="95"/>
  <c r="N115" i="95"/>
  <c r="N118" i="95"/>
  <c r="N117" i="95"/>
  <c r="N244" i="95"/>
  <c r="N119" i="95"/>
  <c r="N121" i="95"/>
  <c r="N122" i="95"/>
  <c r="N123" i="95"/>
  <c r="N126" i="95"/>
  <c r="N125" i="95"/>
  <c r="N124" i="95"/>
  <c r="N127" i="95"/>
  <c r="N129" i="95"/>
  <c r="N128" i="95"/>
  <c r="N130" i="95"/>
  <c r="N131" i="95"/>
  <c r="N245" i="95"/>
  <c r="N134" i="95"/>
  <c r="N133" i="95"/>
  <c r="N137" i="95"/>
  <c r="N136" i="95"/>
  <c r="N135" i="95"/>
  <c r="N139" i="95"/>
  <c r="N138" i="95"/>
  <c r="N140" i="95"/>
  <c r="N141" i="95"/>
  <c r="N146" i="95"/>
  <c r="N145" i="95"/>
  <c r="N144" i="95"/>
  <c r="N143" i="95"/>
  <c r="N142" i="95"/>
  <c r="N147" i="95"/>
  <c r="N149" i="95"/>
  <c r="N148" i="95"/>
  <c r="N153" i="95"/>
  <c r="N152" i="95"/>
  <c r="N150" i="95"/>
  <c r="N154" i="95"/>
  <c r="N155" i="95"/>
  <c r="N158" i="95"/>
  <c r="N157" i="95"/>
  <c r="N156" i="95"/>
  <c r="N160" i="95"/>
  <c r="N159" i="95"/>
  <c r="N162" i="95"/>
  <c r="N161" i="95"/>
  <c r="N163" i="95"/>
  <c r="N164" i="95"/>
  <c r="N166" i="95"/>
  <c r="N165" i="95"/>
  <c r="N167" i="95"/>
  <c r="N169" i="95"/>
  <c r="N168" i="95"/>
  <c r="N173" i="95"/>
  <c r="N172" i="95"/>
  <c r="N171" i="95"/>
  <c r="N170" i="95"/>
  <c r="N174" i="95"/>
  <c r="N175" i="95"/>
  <c r="N177" i="95"/>
  <c r="N176" i="95"/>
  <c r="N178" i="95"/>
  <c r="N180" i="95"/>
  <c r="N179" i="95"/>
  <c r="N183" i="95"/>
  <c r="N181" i="95"/>
  <c r="N185" i="95"/>
  <c r="N184" i="95"/>
  <c r="N189" i="95"/>
  <c r="N188" i="95"/>
  <c r="N187" i="95"/>
  <c r="N186" i="95"/>
  <c r="N190" i="95"/>
  <c r="N193" i="95"/>
  <c r="N192" i="95"/>
  <c r="N191" i="95"/>
  <c r="N194" i="95"/>
  <c r="Q247" i="95"/>
  <c r="N247" i="95"/>
  <c r="N195" i="95"/>
  <c r="N197" i="95"/>
  <c r="N198" i="95"/>
  <c r="N120" i="95"/>
  <c r="N200" i="95"/>
  <c r="N204" i="95"/>
  <c r="N203" i="95"/>
  <c r="N202" i="95"/>
  <c r="N201" i="95"/>
  <c r="N206" i="95"/>
  <c r="N205" i="95"/>
  <c r="N207" i="95"/>
  <c r="N208" i="95"/>
  <c r="N212" i="95"/>
  <c r="N211" i="95"/>
  <c r="N210" i="95"/>
  <c r="N209" i="95"/>
  <c r="N217" i="95"/>
  <c r="N216" i="95"/>
  <c r="N215" i="95"/>
  <c r="N214" i="95"/>
  <c r="N213" i="95"/>
  <c r="N220" i="95"/>
  <c r="N219" i="95"/>
  <c r="N218" i="95"/>
  <c r="N222" i="95"/>
  <c r="N221" i="95"/>
  <c r="N223" i="95"/>
  <c r="N224" i="95"/>
  <c r="N226" i="95"/>
  <c r="N225" i="95"/>
  <c r="N227" i="95"/>
  <c r="N228" i="95"/>
  <c r="N229" i="95"/>
  <c r="N231" i="95"/>
  <c r="N230" i="95"/>
  <c r="N233" i="95"/>
  <c r="N232" i="95"/>
  <c r="N235" i="95"/>
  <c r="N234" i="95"/>
  <c r="N239" i="95"/>
  <c r="N238" i="95"/>
  <c r="N237" i="95"/>
  <c r="N236" i="95"/>
  <c r="N240" i="95"/>
  <c r="N241" i="95"/>
  <c r="N132" i="95"/>
  <c r="N196" i="95"/>
  <c r="N199" i="95"/>
  <c r="N242" i="95"/>
  <c r="Q271" i="95"/>
  <c r="N271" i="95"/>
  <c r="N246" i="95"/>
  <c r="N249" i="95"/>
  <c r="N248" i="95"/>
  <c r="N250" i="95"/>
  <c r="N252" i="95"/>
  <c r="N251" i="95"/>
  <c r="N253" i="95"/>
  <c r="N256" i="95"/>
  <c r="N255" i="95"/>
  <c r="N254" i="95"/>
  <c r="N257" i="95"/>
  <c r="N258" i="95"/>
  <c r="N259" i="95"/>
  <c r="N260" i="95"/>
  <c r="N261" i="95"/>
  <c r="N263" i="95"/>
  <c r="N262" i="95"/>
  <c r="N265" i="95"/>
  <c r="N264" i="95"/>
  <c r="N267" i="95"/>
  <c r="N266" i="95"/>
  <c r="N268" i="95"/>
  <c r="N269" i="95"/>
  <c r="N270" i="95"/>
  <c r="N243" i="95"/>
  <c r="N273" i="95"/>
  <c r="N272" i="95"/>
  <c r="N274" i="95"/>
  <c r="N277" i="95"/>
  <c r="N276" i="95"/>
  <c r="N275" i="95"/>
  <c r="Q282" i="95"/>
  <c r="N282" i="95"/>
  <c r="Q281" i="95"/>
  <c r="N281" i="95"/>
  <c r="N280" i="95"/>
  <c r="N279" i="95"/>
  <c r="N278" i="95"/>
  <c r="N285" i="95"/>
  <c r="N284" i="95"/>
  <c r="N283" i="95"/>
  <c r="N287" i="95"/>
  <c r="N286" i="95"/>
  <c r="N288" i="95"/>
  <c r="N290" i="95"/>
  <c r="N289" i="95"/>
  <c r="N292" i="95"/>
  <c r="N291" i="95"/>
  <c r="N293" i="95"/>
  <c r="N294" i="95"/>
  <c r="N296" i="95"/>
  <c r="N295" i="95"/>
  <c r="N301" i="95"/>
  <c r="N300" i="95"/>
  <c r="N299" i="95"/>
  <c r="N298" i="95"/>
  <c r="N297" i="95"/>
  <c r="N302" i="95"/>
  <c r="N303" i="95"/>
  <c r="N304" i="95"/>
  <c r="N305" i="95"/>
  <c r="N307" i="95"/>
  <c r="N306" i="95"/>
  <c r="N308" i="95"/>
  <c r="N317" i="95"/>
  <c r="N316" i="95"/>
  <c r="N315" i="95"/>
  <c r="N314" i="95"/>
  <c r="N313" i="95"/>
  <c r="N312" i="95"/>
  <c r="N311" i="95"/>
  <c r="N310" i="95"/>
  <c r="N309" i="95"/>
  <c r="N318" i="95"/>
  <c r="N319" i="95"/>
  <c r="N320" i="95"/>
  <c r="N321" i="95"/>
  <c r="N322" i="95"/>
  <c r="N323" i="95"/>
  <c r="N324" i="95"/>
  <c r="N325" i="95"/>
  <c r="N327" i="95"/>
  <c r="N326" i="95"/>
  <c r="N328" i="95"/>
  <c r="N332" i="95"/>
  <c r="N331" i="95"/>
  <c r="N330" i="95"/>
  <c r="N329" i="95"/>
  <c r="N333" i="95"/>
  <c r="N334" i="95"/>
  <c r="N335" i="95"/>
  <c r="N336" i="95"/>
  <c r="N343" i="95"/>
  <c r="N342" i="95"/>
  <c r="N341" i="95"/>
  <c r="N340" i="95"/>
  <c r="N339" i="95"/>
  <c r="N338" i="95"/>
  <c r="N337" i="95"/>
  <c r="N344" i="95"/>
  <c r="N347" i="95"/>
  <c r="N346" i="95"/>
  <c r="N345" i="95"/>
  <c r="N348" i="95"/>
  <c r="N351" i="95"/>
  <c r="N350" i="95"/>
  <c r="N349" i="95"/>
  <c r="N352" i="95"/>
  <c r="N353" i="95"/>
  <c r="N356" i="95"/>
  <c r="N355" i="95"/>
  <c r="N354" i="95"/>
  <c r="N357" i="95"/>
  <c r="N358" i="95"/>
  <c r="N361" i="95"/>
  <c r="N360" i="95"/>
  <c r="N359" i="95"/>
  <c r="N365" i="95"/>
  <c r="N364" i="95"/>
  <c r="N363" i="95"/>
  <c r="N371" i="95"/>
  <c r="N370" i="95"/>
  <c r="N369" i="95"/>
  <c r="N368" i="95"/>
  <c r="N367" i="95"/>
  <c r="N366" i="95"/>
  <c r="N372" i="95"/>
  <c r="N374" i="95"/>
  <c r="N373" i="95"/>
  <c r="N376" i="95"/>
  <c r="N375" i="95"/>
  <c r="N377" i="95"/>
  <c r="N380" i="95"/>
  <c r="N379" i="95"/>
  <c r="N378" i="95"/>
  <c r="N381" i="95"/>
  <c r="N382" i="95"/>
  <c r="N383" i="95"/>
  <c r="N385" i="95"/>
  <c r="N384" i="95"/>
  <c r="N387" i="95"/>
  <c r="N386" i="95"/>
  <c r="N393" i="95"/>
  <c r="N392" i="95"/>
  <c r="N391" i="95"/>
  <c r="N396" i="95"/>
  <c r="N395" i="95"/>
  <c r="N394" i="95"/>
  <c r="N397" i="95"/>
  <c r="N398" i="95"/>
  <c r="N399" i="95"/>
  <c r="N402" i="95"/>
  <c r="N401" i="95"/>
  <c r="N400" i="95"/>
  <c r="N403" i="95"/>
  <c r="N404" i="95"/>
  <c r="N405" i="95"/>
  <c r="N407" i="95"/>
  <c r="N406" i="95"/>
  <c r="N408" i="95"/>
  <c r="N409" i="95"/>
  <c r="N410" i="95"/>
  <c r="N411" i="95"/>
  <c r="N416" i="95"/>
  <c r="N415" i="95"/>
  <c r="N414" i="95"/>
  <c r="N412" i="95"/>
  <c r="N418" i="95"/>
  <c r="N417" i="95"/>
  <c r="N419" i="95"/>
  <c r="N420" i="95"/>
  <c r="N421" i="95"/>
  <c r="N422" i="95"/>
  <c r="N423" i="95"/>
  <c r="N424" i="95"/>
  <c r="N426" i="95"/>
  <c r="N425" i="95"/>
  <c r="N427" i="95"/>
  <c r="N428" i="95"/>
  <c r="N429" i="95"/>
  <c r="N430" i="95"/>
  <c r="N431" i="95"/>
  <c r="N432" i="95"/>
  <c r="N433" i="95"/>
  <c r="N434" i="95"/>
  <c r="N435" i="95"/>
  <c r="N436" i="95"/>
  <c r="N437" i="95"/>
  <c r="N439" i="95"/>
  <c r="N438" i="95"/>
  <c r="N440" i="95"/>
  <c r="N441" i="95"/>
  <c r="N442" i="95"/>
  <c r="N443" i="95"/>
  <c r="N444" i="95"/>
  <c r="N445" i="95"/>
  <c r="N446" i="95"/>
  <c r="N449" i="95"/>
  <c r="N450" i="95"/>
  <c r="N451" i="95"/>
  <c r="N452" i="95"/>
  <c r="N454" i="95"/>
  <c r="N453" i="95"/>
  <c r="N455" i="95"/>
  <c r="N457" i="95"/>
  <c r="N458" i="95"/>
  <c r="N459" i="95"/>
  <c r="N468" i="95"/>
  <c r="N467" i="95"/>
  <c r="N466" i="95"/>
  <c r="N465" i="95"/>
  <c r="N464" i="95"/>
  <c r="N463" i="95"/>
  <c r="N462" i="95"/>
  <c r="N461" i="95"/>
  <c r="N460" i="95"/>
  <c r="N469" i="95"/>
  <c r="N470" i="95"/>
  <c r="N471" i="95"/>
  <c r="N472" i="95"/>
  <c r="N473" i="95"/>
  <c r="N475" i="95"/>
  <c r="N474" i="95"/>
  <c r="N476" i="95"/>
  <c r="N477" i="95"/>
  <c r="N479" i="95"/>
  <c r="N480" i="95"/>
  <c r="N481" i="95"/>
  <c r="N482" i="95"/>
  <c r="N483" i="95"/>
  <c r="N484" i="95"/>
  <c r="N485" i="95"/>
  <c r="N486" i="95"/>
  <c r="N487" i="95"/>
  <c r="N489" i="95"/>
  <c r="N488" i="95"/>
  <c r="V6" i="95" l="1"/>
  <c r="U485" i="95"/>
  <c r="U483" i="95"/>
  <c r="V8" i="95"/>
  <c r="V4" i="95"/>
  <c r="U487" i="95"/>
  <c r="U481" i="95"/>
  <c r="V10" i="95"/>
  <c r="V3" i="95"/>
  <c r="U489" i="95"/>
  <c r="U484" i="95"/>
  <c r="V7" i="95"/>
  <c r="U482" i="95"/>
  <c r="V9" i="95"/>
  <c r="U480" i="95" l="1"/>
  <c r="V11" i="95"/>
  <c r="V490" i="95" s="1"/>
  <c r="U486" i="95"/>
  <c r="U490" i="95" l="1"/>
</calcChain>
</file>

<file path=xl/comments1.xml><?xml version="1.0" encoding="utf-8"?>
<comments xmlns="http://schemas.openxmlformats.org/spreadsheetml/2006/main">
  <authors>
    <author>КСЕНИЯ БОНДАРЕВА</author>
  </authors>
  <commentList>
    <comment ref="L69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БОНДАРЕВА:</t>
        </r>
        <r>
          <rPr>
            <sz val="9"/>
            <color indexed="81"/>
            <rFont val="Tahoma"/>
            <family val="2"/>
            <charset val="204"/>
          </rPr>
          <t xml:space="preserve">
хвс+гвс</t>
        </r>
      </text>
    </comment>
    <comment ref="L145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БОНДАРЕВА:</t>
        </r>
        <r>
          <rPr>
            <sz val="9"/>
            <color indexed="81"/>
            <rFont val="Tahoma"/>
            <family val="2"/>
            <charset val="204"/>
          </rPr>
          <t xml:space="preserve">
гвс+хвс</t>
        </r>
      </text>
    </comment>
    <comment ref="L172" authorId="0" shapeId="0">
      <text/>
    </comment>
    <comment ref="R186" authorId="0" shapeId="0">
      <text>
        <r>
          <rPr>
            <b/>
            <sz val="9"/>
            <color indexed="81"/>
            <rFont val="Tahoma"/>
            <family val="2"/>
            <charset val="204"/>
          </rPr>
          <t>фактическое завершение 14.02.2020</t>
        </r>
      </text>
    </comment>
    <comment ref="P191" authorId="0" shapeId="0">
      <text>
        <r>
          <rPr>
            <b/>
            <sz val="9"/>
            <color indexed="81"/>
            <rFont val="Tahoma"/>
            <family val="2"/>
            <charset val="204"/>
          </rPr>
          <t>ранее Сантехник 17/2</t>
        </r>
      </text>
    </comment>
    <comment ref="L233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БОНДАРЕВА:</t>
        </r>
        <r>
          <rPr>
            <sz val="9"/>
            <color indexed="81"/>
            <rFont val="Tahoma"/>
            <family val="2"/>
            <charset val="204"/>
          </rPr>
          <t xml:space="preserve">
хвс+гвс</t>
        </r>
      </text>
    </comment>
    <comment ref="L340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БОНДАРЕВА:</t>
        </r>
        <r>
          <rPr>
            <sz val="9"/>
            <color indexed="81"/>
            <rFont val="Tahoma"/>
            <family val="2"/>
            <charset val="204"/>
          </rPr>
          <t xml:space="preserve">
хвс</t>
        </r>
      </text>
    </comment>
    <comment ref="T381" authorId="0" shapeId="0">
      <text>
        <r>
          <rPr>
            <b/>
            <sz val="9"/>
            <color indexed="81"/>
            <rFont val="Tahoma"/>
            <family val="2"/>
            <charset val="204"/>
          </rPr>
          <t>имеет признаки аварийности</t>
        </r>
      </text>
    </comment>
    <comment ref="L392" authorId="0" shapeId="0">
      <text>
        <r>
          <rPr>
            <b/>
            <sz val="9"/>
            <color indexed="81"/>
            <rFont val="Tahoma"/>
            <family val="2"/>
            <charset val="204"/>
          </rPr>
          <t>КСЕНИЯ БОНДАРЕВА:</t>
        </r>
        <r>
          <rPr>
            <sz val="9"/>
            <color indexed="81"/>
            <rFont val="Tahoma"/>
            <family val="2"/>
            <charset val="204"/>
          </rPr>
          <t xml:space="preserve">
хвс</t>
        </r>
      </text>
    </comment>
  </commentList>
</comments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Подключение" type="104" refreshedVersion="0" background="1">
    <extLst>
      <ext xmlns:x15="http://schemas.microsoft.com/office/spreadsheetml/2010/11/main" uri="{DE250136-89BD-433C-8126-D09CA5730AF9}">
        <x15:connection id="Диапазон-fa016fd4-80e8-4839-8bc0-4ae1f7d313ea"/>
      </ext>
    </extLst>
  </connection>
  <connection id="3" name="Подключение1" type="104" refreshedVersion="0" background="1">
    <extLst>
      <ext xmlns:x15="http://schemas.microsoft.com/office/spreadsheetml/2010/11/main" uri="{DE250136-89BD-433C-8126-D09CA5730AF9}">
        <x15:connection id="Диапазон1-9fba1f2a-ef51-4ec3-85a8-48fa4cf7b002"/>
      </ext>
    </extLst>
  </connection>
  <connection id="4" name="Подключение2" type="104" refreshedVersion="0" background="1">
    <extLst>
      <ext xmlns:x15="http://schemas.microsoft.com/office/spreadsheetml/2010/11/main" uri="{DE250136-89BD-433C-8126-D09CA5730AF9}">
        <x15:connection id="Диапазон2-08415648-c87f-458e-a8f3-fc6b8ad00c1e"/>
      </ext>
    </extLst>
  </connection>
</connections>
</file>

<file path=xl/sharedStrings.xml><?xml version="1.0" encoding="utf-8"?>
<sst xmlns="http://schemas.openxmlformats.org/spreadsheetml/2006/main" count="3279" uniqueCount="658">
  <si>
    <t>Адрес МКД</t>
  </si>
  <si>
    <t>Год ввода в эксплуатацию МКД</t>
  </si>
  <si>
    <t>Общая площадь МКД, всего</t>
  </si>
  <si>
    <t>Площадь помещений МКД</t>
  </si>
  <si>
    <t>Количество жителей</t>
  </si>
  <si>
    <t>Ремонт крыши</t>
  </si>
  <si>
    <t>Ремонт фасада</t>
  </si>
  <si>
    <t>Ремонт внутридомовых инженерных систем водоснабжения</t>
  </si>
  <si>
    <t>Ремонт внутридомовых инженерных систем водоотведения</t>
  </si>
  <si>
    <t>Ремонт внутридомовых инженерных систем теплоснабжения</t>
  </si>
  <si>
    <t>Ремонт внутридомовых инженерных систем электроснабжения</t>
  </si>
  <si>
    <t>Ремонт подвальных помещений, относящихся к общему имуществу в многоквартирном доме</t>
  </si>
  <si>
    <t xml:space="preserve">Ремонт фундамента многоквартирного дома </t>
  </si>
  <si>
    <t>Ремонт внутридомовых инженерных систем газоснабжения</t>
  </si>
  <si>
    <t xml:space="preserve">Ремонт или замена лифтового оборудования, признанного непригодным для эксплуатации </t>
  </si>
  <si>
    <t>Установка коллективных (общедомовых) приборов учета потребления тепловой энергии</t>
  </si>
  <si>
    <t>г.Астрахань, пер. Ленинградский, 82</t>
  </si>
  <si>
    <t>Ремонт внутридомовых инженерных систем водоснабжения (ГВС)</t>
  </si>
  <si>
    <t>г.Астрахань, пл. Вокзальная, 1а</t>
  </si>
  <si>
    <t>г.Астрахань, пл. Заводская, 29</t>
  </si>
  <si>
    <t>г.Астрахань, пл. Заводская, 30</t>
  </si>
  <si>
    <t>г.Астрахань, пл. Заводская, 32</t>
  </si>
  <si>
    <t>г.Астрахань, пл. Заводская, 37</t>
  </si>
  <si>
    <t>г.Астрахань, пл. Заводская, 45</t>
  </si>
  <si>
    <t>г.Астрахань, пр. Н.Островского, 12</t>
  </si>
  <si>
    <t>г.Астрахань, проспект Бумажников, 15,корп. 1</t>
  </si>
  <si>
    <t>г.Астрахань, проспект Бумажников, 16</t>
  </si>
  <si>
    <t>г.Астрахань, проспект Бумажников, 18</t>
  </si>
  <si>
    <t>г.Астрахань, ул. 11 Кр.Армии, 4,корп. 1</t>
  </si>
  <si>
    <t>Установка коллективных (общедомовых) приборов учета потребления холодной воды</t>
  </si>
  <si>
    <t>г.Астрахань, ул. 1-я Литейная, 2а</t>
  </si>
  <si>
    <t>г.Астрахань, ул. 1-я Перевозная, 100</t>
  </si>
  <si>
    <t>г.Астрахань, ул. 28-ой Армии, 10/2</t>
  </si>
  <si>
    <t>г.Астрахань, ул. 28-ой Армии, 16</t>
  </si>
  <si>
    <t>г.Астрахань, ул. 28-ой Армии, 6</t>
  </si>
  <si>
    <t>г.Астрахань, ул. 4-я Железнодорожная, 43б</t>
  </si>
  <si>
    <t>г.Астрахань, ул. 4-я Железнодорожная, 43в</t>
  </si>
  <si>
    <t>г.Астрахань, ул. 4-я Железнодорожная, 45в</t>
  </si>
  <si>
    <t>г.Астрахань, ул. 4-я Железнодорожная, 47б</t>
  </si>
  <si>
    <t>г.Астрахань, ул. 4-я Зеленгинская, 39</t>
  </si>
  <si>
    <t>г.Астрахань, ул. 4-я Черниговская, 24</t>
  </si>
  <si>
    <t>г.Астрахань, ул. 8-я Железнодорожная, 59/3</t>
  </si>
  <si>
    <t>г.Астрахань, ул. Авиационная, 3</t>
  </si>
  <si>
    <t>г.Астрахань, ул. Адм.Нахимова, 52</t>
  </si>
  <si>
    <t>г.Астрахань, ул. Азизбекова, 10</t>
  </si>
  <si>
    <t>г.Астрахань, ул. Азизбекова, 4</t>
  </si>
  <si>
    <t>г.Астрахань, ул. Ак.Королева, 35/1</t>
  </si>
  <si>
    <t>г.Астрахань, ул. Алексеева/ ул. Ф.Вельяминова, 5/10</t>
  </si>
  <si>
    <t>г.Астрахань, ул. Алексеева/ул. Азизбекова, 12/6</t>
  </si>
  <si>
    <t>г.Астрахань, ул. Алексеева/ул. Азизбекова, 13/8</t>
  </si>
  <si>
    <t>г.Астрахань, ул. Алексеева/ул. Дворжака, 8/5</t>
  </si>
  <si>
    <t>г.Астрахань, ул. Алексеева/ул. Дворжака, 9/7</t>
  </si>
  <si>
    <t>г.Астрахань, ул. Ангарская, 24</t>
  </si>
  <si>
    <t>г.Астрахань, ул. Ахматовская, 5</t>
  </si>
  <si>
    <t>г.Астрахань, ул. Ахшарумова, 56</t>
  </si>
  <si>
    <t>Установка коллективных (общедомовых) приборов учета потребления электрической энергии</t>
  </si>
  <si>
    <t>г.Астрахань, ул. Б.Алексеева, 1в</t>
  </si>
  <si>
    <t>Установка узлов управления и регулирования потребления любыми видами ресурсов</t>
  </si>
  <si>
    <t>г.Астрахань, ул. Б.Алексеева, 63,корп.1 литер А</t>
  </si>
  <si>
    <t>г.Астрахань, ул. Б.Хмельницкого, 10</t>
  </si>
  <si>
    <t>г.Астрахань, ул. Б.Хмельницкого, 11</t>
  </si>
  <si>
    <t>г.Астрахань, ул. Б.Хмельницкого, 11,корп. 3</t>
  </si>
  <si>
    <t>г.Астрахань, ул. Б.Хмельницкого, 2,корп. 2</t>
  </si>
  <si>
    <t>г.Астрахань, ул. Б.Хмельницкого, 2,корп. 5</t>
  </si>
  <si>
    <t>г.Астрахань, ул. Б.Хмельницкого, 30</t>
  </si>
  <si>
    <t>г.Астрахань, ул. Б.Хмельницкого, 33</t>
  </si>
  <si>
    <t>г.Астрахань, ул. Б.Хмельницкого, 50</t>
  </si>
  <si>
    <t>г.Астрахань, ул. Б.Хмельницкого, 56</t>
  </si>
  <si>
    <t>г.Астрахань, ул. Б.Хмельницкого, 57</t>
  </si>
  <si>
    <t>г.Астрахань, ул. Б.Хмельницкого, 8</t>
  </si>
  <si>
    <t>г.Астрахань, ул. Б.Хмельницкого/ ул. Боевая, 27/48</t>
  </si>
  <si>
    <t>г.Астрахань, ул. Б.Хмельницкого/ул. Пороховая, 5/2</t>
  </si>
  <si>
    <t>г.Астрахань, ул. Бабаевского, 31/2</t>
  </si>
  <si>
    <t>г.Астрахань, ул. Ботвина, 93</t>
  </si>
  <si>
    <t>г.Астрахань, ул. Ботвина, 97</t>
  </si>
  <si>
    <t>г.Астрахань, ул. В.Барсовой, 12</t>
  </si>
  <si>
    <t>г.Астрахань, ул. В.Барсовой, 12,корп. 1</t>
  </si>
  <si>
    <t>г.Астрахань, ул. В.Мейера, 4</t>
  </si>
  <si>
    <t>г.Астрахань, ул. Вильямса/ ул. Пятигорская, 23б/23</t>
  </si>
  <si>
    <t>г.Астрахань, ул. Гагарина, 100</t>
  </si>
  <si>
    <t>г.Астрахань, ул. Галлея, 10</t>
  </si>
  <si>
    <t>г.Астрахань, ул. Дальняя, 88а</t>
  </si>
  <si>
    <t>г.Астрахань, ул. Дальняя, 88в</t>
  </si>
  <si>
    <t>г.Астрахань, ул. Дальняя, 88г</t>
  </si>
  <si>
    <t>г.Астрахань, ул. Дзержинского, 46</t>
  </si>
  <si>
    <t>Установка коллективных (общедомовых) приборов учета потребления горячей воды</t>
  </si>
  <si>
    <t>г.Астрахань, ул. Звездная, 43,корп. 1</t>
  </si>
  <si>
    <t>г.Астрахань, ул. Звездная, 49</t>
  </si>
  <si>
    <t>г.Астрахань, ул. Звездная, 49,корп. 2</t>
  </si>
  <si>
    <t>г.Астрахань, ул. Звездная, 5,корп. 2</t>
  </si>
  <si>
    <t>г.Астрахань, ул. Звездная, 7,корп. 1</t>
  </si>
  <si>
    <t>г.Астрахань, ул. Зеленая, 68а</t>
  </si>
  <si>
    <t>г.Астрахань, ул. Калинина/ул. Кр.Набережная, 30/60 литер А</t>
  </si>
  <si>
    <t>г.Астрахань, ул. Ком.Набережная, 16</t>
  </si>
  <si>
    <t>г.Астрахань, ул. Ком.Набережная, 20</t>
  </si>
  <si>
    <t>г.Астрахань, ул. Ком.Набережная, 21</t>
  </si>
  <si>
    <t>г.Астрахань, ул. Ком.Набережная, 23</t>
  </si>
  <si>
    <t>г.Астрахань, ул. Коммунистическая, 68</t>
  </si>
  <si>
    <t>г.Астрахань, ул. Косм.В.Комарова, 2а</t>
  </si>
  <si>
    <t>г.Астрахань, ул. Косм.В.Комарова, 61</t>
  </si>
  <si>
    <t>г.Астрахань, ул. Космонавтов, 3</t>
  </si>
  <si>
    <t>г.Астрахань, ул. Кр.Набережная, 138</t>
  </si>
  <si>
    <t>г.Астрахань, ул. Кр.Набережная, 231 литер А</t>
  </si>
  <si>
    <t>г.Астрахань, ул. Кр.Набережная, 231,корп. 1 литер А</t>
  </si>
  <si>
    <t>г.Астрахань, ул. Красноармейская, 15</t>
  </si>
  <si>
    <t>г.Астрахань, ул. Красноармейская, 23</t>
  </si>
  <si>
    <t>г.Астрахань, ул. Красноармейская, 27</t>
  </si>
  <si>
    <t>г.Астрахань, ул. Красноармейская, 27а</t>
  </si>
  <si>
    <t>г.Астрахань, ул. Красноармейская, 31</t>
  </si>
  <si>
    <t>г.Астрахань, ул. Куликова, 42,корп. 1</t>
  </si>
  <si>
    <t>г.Астрахань, ул. Латышева, 6б</t>
  </si>
  <si>
    <t>г.Астрахань, ул. Мелиоративная, 4</t>
  </si>
  <si>
    <t>г.Астрахань, ул. Мелиоративная, 7</t>
  </si>
  <si>
    <t>г.Астрахань, ул. Моздокская, 52,корп. 2</t>
  </si>
  <si>
    <t>г.Астрахань, ул. Н.Островского, 136</t>
  </si>
  <si>
    <t>г.Астрахань, ул. Н.Островского, 150</t>
  </si>
  <si>
    <t>г.Астрахань, ул. Н.Островского, 1б</t>
  </si>
  <si>
    <t>г.Астрахань, ул. Н.Островского, 51</t>
  </si>
  <si>
    <t>г.Астрахань, ул. Н.Островского, 53</t>
  </si>
  <si>
    <t>г.Астрахань, ул. Н.Островского, 56</t>
  </si>
  <si>
    <t>г.Астрахань, ул. Н.Островского, 59</t>
  </si>
  <si>
    <t>г.Астрахань, ул. Н.Островского, 5а</t>
  </si>
  <si>
    <t>г.Астрахань, ул. Н.Островского, 61</t>
  </si>
  <si>
    <t>г.Астрахань, ул. Н.Островского, 61а</t>
  </si>
  <si>
    <t>г.Астрахань, ул. Н.Островского, 62</t>
  </si>
  <si>
    <t>г.Астрахань, ул. Н.Островского, 63</t>
  </si>
  <si>
    <t>г.Астрахань, ул. Н.Островского, 66,корп. 1</t>
  </si>
  <si>
    <t>г.Астрахань, ул. Н.Островского, 74</t>
  </si>
  <si>
    <t>г.Астрахань, ул. Наб.Тимирязева, 66</t>
  </si>
  <si>
    <t>г.Астрахань, ул. Немова, 10</t>
  </si>
  <si>
    <t>г.Астрахань, ул. Николая Ветошникова, 54</t>
  </si>
  <si>
    <t>г.Астрахань, ул. Рылеева, 32 литер А</t>
  </si>
  <si>
    <t>г.Астрахань, ул. С.Перовской, 101/10</t>
  </si>
  <si>
    <t>г.Астрахань, ул. С.Перовской, 103/26 литер А</t>
  </si>
  <si>
    <t>г.Астрахань, ул. С.Перовской, 71</t>
  </si>
  <si>
    <t>г.Астрахань, ул. С.Перовской/ ул. Студенческая, 94/1а</t>
  </si>
  <si>
    <t>г.Астрахань, ул. Савушкина, 20/10</t>
  </si>
  <si>
    <t>г.Астрахань, ул. Савушкина, 21</t>
  </si>
  <si>
    <t>г.Астрахань, ул. Савушкина, 37,корп. 2</t>
  </si>
  <si>
    <t>г.Астрахань, ул. Савушкина, 46</t>
  </si>
  <si>
    <t>г.Астрахань, ул. Савушкина, 52</t>
  </si>
  <si>
    <t>г.Астрахань, ул. Савушкина, 9</t>
  </si>
  <si>
    <t>г.Астрахань, ул. Сахалинская, 9</t>
  </si>
  <si>
    <t>г.Астрахань, ул. Свердлова, 12 литер А</t>
  </si>
  <si>
    <t>г.Астрахань, ул. Ст.Здоровцева, 6</t>
  </si>
  <si>
    <t>г.Астрахань, ул. Ст.Здоровцева, 8</t>
  </si>
  <si>
    <t>г.Астрахань, ул. Татищева, 43а</t>
  </si>
  <si>
    <t>г.Астрахань, ул. Татищева, 56б</t>
  </si>
  <si>
    <t>г.Астрахань, ул. Татищева, корп. 21</t>
  </si>
  <si>
    <t>г.Астрахань, ул. Татищева, корп.14</t>
  </si>
  <si>
    <t>г.Астрахань, ул. Татищева,корп. 44</t>
  </si>
  <si>
    <t>г.Астрахань, ул. Тренева, 15</t>
  </si>
  <si>
    <t>г.Астрахань, ул. Тренева, 21</t>
  </si>
  <si>
    <t>г.Астрахань, ул. Тренева, 3</t>
  </si>
  <si>
    <t>г.Астрахань, ул. Урицкого/ул. Кр.Набережная/ ул. Фиолетова, 3/2/2 литер А</t>
  </si>
  <si>
    <t>г.Астрахань, ул. Хибинская, 4</t>
  </si>
  <si>
    <t>г.Астрахань, ул. Хибинская, 6,корп. 2</t>
  </si>
  <si>
    <t>г.Астрахань, ул. Эспланадная, 38 литер А</t>
  </si>
  <si>
    <t>г.Астрахань, ул. Яблочкова / ул. Маркина, 22/44</t>
  </si>
  <si>
    <t>г.Астрахань, ул. Яблочкова, 1</t>
  </si>
  <si>
    <t>г.Астрахань, ул. Яблочкова, 26</t>
  </si>
  <si>
    <t>Ахтубинский район</t>
  </si>
  <si>
    <t>г.Ахтубинск, ул. Волгоградская, 71</t>
  </si>
  <si>
    <t>г.Ахтубинск, ул. Волгоградская, 75</t>
  </si>
  <si>
    <t>г.Ахтубинск, ул. Гагарина, 18а</t>
  </si>
  <si>
    <t>г.Ахтубинск, ул. Жуковского, 11</t>
  </si>
  <si>
    <t>г.Ахтубинск, ул. Котовского, 20а</t>
  </si>
  <si>
    <t>г.Ахтубинск, ул. Чаплыгина, 1а</t>
  </si>
  <si>
    <t xml:space="preserve">Володарский район </t>
  </si>
  <si>
    <t>п. Винный, ул. Октябрьская, 1</t>
  </si>
  <si>
    <t>п. Володарский, ул. Мичурина, 25</t>
  </si>
  <si>
    <t>п.Володарский, ул.Садовая, 20</t>
  </si>
  <si>
    <t>п.Володарский, ул.Свердлова, 33</t>
  </si>
  <si>
    <t>п.Володарский, ул.Свердлова, 35</t>
  </si>
  <si>
    <t>п.Володарский, ул.Свердлова, 37</t>
  </si>
  <si>
    <t>п.Володарский, ул.Фрунзе, 14</t>
  </si>
  <si>
    <t>с.Марфино, ул.Гагарина, 1</t>
  </si>
  <si>
    <t>с.Марфино, ул.Гагарина, 3</t>
  </si>
  <si>
    <t>с.Марфино, ул.Гагарина, 4</t>
  </si>
  <si>
    <t>с.Марфино, ул.Гагарина, 6</t>
  </si>
  <si>
    <t>с.Марфино, ул.Гагарина, 7</t>
  </si>
  <si>
    <t xml:space="preserve">Енотоаевский район </t>
  </si>
  <si>
    <t>с. Енотаевка, ул. Заречная, 1</t>
  </si>
  <si>
    <t>с. Никольское, ул. Московская, 47</t>
  </si>
  <si>
    <t>ЗАТО "Знаменск"</t>
  </si>
  <si>
    <t>г. Знаменск, Жилой район "Знаменский", 41</t>
  </si>
  <si>
    <t>г. Знаменск, Жилой район "Ракетный", 61</t>
  </si>
  <si>
    <t>г. Знаменск, Жилой район "Ракетный", 64</t>
  </si>
  <si>
    <t>г. Знаменск, проспект 9 Мая, 13</t>
  </si>
  <si>
    <t>г. Знаменск, проспект 9 Мая, 15</t>
  </si>
  <si>
    <t>г. Знаменск, проспект 9 Мая, 17</t>
  </si>
  <si>
    <t>г. Знаменск, проспект 9 Мая, 27</t>
  </si>
  <si>
    <t>г. Знаменск, проспект 9 Мая, 29</t>
  </si>
  <si>
    <t>г. Знаменск, проспект 9 Мая, 41</t>
  </si>
  <si>
    <t>г. Знаменск, проспект 9 Мая, 6</t>
  </si>
  <si>
    <t>г. Знаменск, проспект 9 Мая, 6, литер А</t>
  </si>
  <si>
    <t>г. Знаменск, ул. Астраханская, 10</t>
  </si>
  <si>
    <t>г. Знаменск, ул. Астраханская, 10, литер А</t>
  </si>
  <si>
    <t>г. Знаменск, ул. Астраханская, 12</t>
  </si>
  <si>
    <t>г. Знаменск, ул. Астраханская, 8, литер А</t>
  </si>
  <si>
    <t>г. Знаменск, ул. Астраханская, 8, литер Б</t>
  </si>
  <si>
    <t>г. Знаменск, ул. Ватутина, 10</t>
  </si>
  <si>
    <t>г. Знаменск, ул. Волгоградская, 10</t>
  </si>
  <si>
    <t>г. Знаменск, ул. Волгоградская, 18</t>
  </si>
  <si>
    <t>г. Знаменск, ул. Волгоградская, 20</t>
  </si>
  <si>
    <t>г. Знаменск, ул. Волгоградская, 24</t>
  </si>
  <si>
    <t>г. Знаменск, ул. Волгоградская, 36</t>
  </si>
  <si>
    <t>г. Знаменск, ул. Волгоградская, 38</t>
  </si>
  <si>
    <t>г. Знаменск, ул. Волгоградская, 46</t>
  </si>
  <si>
    <t>г. Знаменск, ул. Гагарина, 7</t>
  </si>
  <si>
    <t>г. Знаменск, ул. Комсомольская, 11</t>
  </si>
  <si>
    <t>г. Знаменск, ул. Комсомольская, 6, литер Б</t>
  </si>
  <si>
    <t>г. Знаменск, ул. Комсомольская, 7</t>
  </si>
  <si>
    <t>г. Знаменск, ул. Комсомольская, 8</t>
  </si>
  <si>
    <t>г. Знаменск, ул. Ленина, 17</t>
  </si>
  <si>
    <t>г. Знаменск, ул. Ленина, 2</t>
  </si>
  <si>
    <t>г. Знаменск, ул. Ленина, 33</t>
  </si>
  <si>
    <t>г. Знаменск, ул. Ленина, 35</t>
  </si>
  <si>
    <t>г. Знаменск, ул. Ленина, 36</t>
  </si>
  <si>
    <t>г. Знаменск, ул. Ленина, 38</t>
  </si>
  <si>
    <t>г. Знаменск, ул. Ленина, 5</t>
  </si>
  <si>
    <t>г. Знаменск, ул. Ленина, 8</t>
  </si>
  <si>
    <t>г. Знаменск, ул. Ленина, 9</t>
  </si>
  <si>
    <t>г. Знаменск, ул. Маршала Жукова, 5</t>
  </si>
  <si>
    <t>г. Знаменск, ул. Мира, 6</t>
  </si>
  <si>
    <t>г. Знаменск, ул. Ниловского, 15</t>
  </si>
  <si>
    <t>г. Знаменск, ул. Ниловского, 23</t>
  </si>
  <si>
    <t>г. Знаменск, ул. Ниловского, 26</t>
  </si>
  <si>
    <t>г. Знаменск, ул. Островского, 11</t>
  </si>
  <si>
    <t>г. Знаменск, ул. Толбухина, 1</t>
  </si>
  <si>
    <t>г. Знаменск, ул. Толбухина, 2</t>
  </si>
  <si>
    <t>г. Знаменск, ул. Толбухина, 5</t>
  </si>
  <si>
    <t>г. Знаменск, ул. Янгеля, 1, литер А</t>
  </si>
  <si>
    <t>г. Знаменск, ул. Янгеля, 17</t>
  </si>
  <si>
    <t>г. Знаменск, ул. Янгеля, 24</t>
  </si>
  <si>
    <t>г. Знаменск, ул. Янгеля, 6</t>
  </si>
  <si>
    <t>Икрянинский район</t>
  </si>
  <si>
    <t>с.Оранжереи, ул. Кирова, 3</t>
  </si>
  <si>
    <t>с.Оранжереи, ул. Корнеева, 5</t>
  </si>
  <si>
    <t>Камызякский район</t>
  </si>
  <si>
    <t>г. Камызяк, ул. Любича, 12</t>
  </si>
  <si>
    <t>г. Камызяк, ул. Молодежная, 8</t>
  </si>
  <si>
    <t>г. Камызяк, ул. Юбилейная, 13</t>
  </si>
  <si>
    <t>г. Камызяк, ул. Юбилейная, 7</t>
  </si>
  <si>
    <t>п. Каспий, ул. Советская, 1</t>
  </si>
  <si>
    <t>п. Каспий, ул. Советская, 2</t>
  </si>
  <si>
    <t>п. Каспий, ул. Советская, 3</t>
  </si>
  <si>
    <t>р. п. Волго - Каспийский, ул. Набережная, 18</t>
  </si>
  <si>
    <t>р. п. Кировский, ул. Народная, 10</t>
  </si>
  <si>
    <t>с. Образцово- Травино, ул. Фрунзе, 10</t>
  </si>
  <si>
    <t>с. Чаган, ул. Ленина, 1, литер А</t>
  </si>
  <si>
    <t>с. Чаган, ул. Ленина, 11, литер А</t>
  </si>
  <si>
    <t>с. Чаган, ул. Ленина, 2</t>
  </si>
  <si>
    <t>с. Чаган, ул. Ленина, 3</t>
  </si>
  <si>
    <t xml:space="preserve">Красноярский район </t>
  </si>
  <si>
    <t>с. Красный Яр, ул. Ворошилова, 16 "а"</t>
  </si>
  <si>
    <t xml:space="preserve">Наримановский район </t>
  </si>
  <si>
    <t>г.Нариманов,ул. Астраханская, 10</t>
  </si>
  <si>
    <t>г.Нариманов,ул. Астраханская, 3</t>
  </si>
  <si>
    <t>г.Нариманов,ул. Астраханская, 8</t>
  </si>
  <si>
    <t>г.Нариманов,ул. Волгоградская, 12</t>
  </si>
  <si>
    <t>г.Нариманов,ул. Волгоградская, 19</t>
  </si>
  <si>
    <t>г.Нариманов,ул. Волгоградская, 6</t>
  </si>
  <si>
    <t>г.Нариманов,ул. Набережная, 14</t>
  </si>
  <si>
    <t>г.Нариманов,ул. Набережная, 6</t>
  </si>
  <si>
    <t>г.Нариманов,ул. Спортивная, 2</t>
  </si>
  <si>
    <t xml:space="preserve">Харабалинский район </t>
  </si>
  <si>
    <t>г.Харабали, 7 квартал, 12</t>
  </si>
  <si>
    <t>Результат</t>
  </si>
  <si>
    <t>Количество видов работ</t>
  </si>
  <si>
    <t>Количество помещений МКД общее</t>
  </si>
  <si>
    <t>Количество помещений жилое</t>
  </si>
  <si>
    <t>Площадь помещений жилая</t>
  </si>
  <si>
    <t>г. Знаменск, ул. Ленина, 54, литер А</t>
  </si>
  <si>
    <t>г. Знаменск, ул. Ленина, 54, литер Б</t>
  </si>
  <si>
    <t>г. Знаменск, ул. Ниловского, 20</t>
  </si>
  <si>
    <t>г. Знаменск, ул. Первомайская, 18</t>
  </si>
  <si>
    <t>г.Астрахань, пер. Ленинградский, 70</t>
  </si>
  <si>
    <t>г.Астрахань, ул. 1-я Перевозная, 102</t>
  </si>
  <si>
    <t>г.Астрахань, ул. 1-я Перевозная, 118/2</t>
  </si>
  <si>
    <t>г.Астрахань, ул. Б.Хмельницкого, 36</t>
  </si>
  <si>
    <t>г.Астрахань, ул. Батайская, 23</t>
  </si>
  <si>
    <t>г.Астрахань, ул. Боевая, 72а,корп. 1</t>
  </si>
  <si>
    <t>г.Астрахань, ул. Боевая, 77</t>
  </si>
  <si>
    <t>г.Астрахань, ул. Звездная, 51,корп. 1</t>
  </si>
  <si>
    <t>г.Астрахань, ул. Звездная, 7,корп. 2</t>
  </si>
  <si>
    <t>г.Астрахань, ул. Звездная/ пр. Воробьева, 9/16</t>
  </si>
  <si>
    <t>г.Астрахань, ул. Капитанская, 30</t>
  </si>
  <si>
    <t>г.Астрахань, ул. Кубанская, 19,корп. 1</t>
  </si>
  <si>
    <t>г.Астрахань, ул. Кубанская, 21,корп. 2</t>
  </si>
  <si>
    <t>г.Астрахань, ул. Ленина/ул. Дарвина, 52/2 литер А</t>
  </si>
  <si>
    <t>г.Астрахань, ул. Маркина, 100</t>
  </si>
  <si>
    <t>г.Астрахань, ул. Н.Островского, 142б</t>
  </si>
  <si>
    <t>г.Астрахань, ул. Наб.Казачьего ерика, 147</t>
  </si>
  <si>
    <t>г.Астрахань, ул. Н.Островского, 64</t>
  </si>
  <si>
    <t>г.Астрахань, ул. Наб.Тимирязева, 68</t>
  </si>
  <si>
    <t>г.Астрахань, ул. Румынская, 18</t>
  </si>
  <si>
    <t>г.Астрахань, ул. Сун Ят-Сена, 43а</t>
  </si>
  <si>
    <t>г.Ахтубинск, ул. Чкалова, 18</t>
  </si>
  <si>
    <t>г.Нариманов,ул. Спортивная, 3</t>
  </si>
  <si>
    <t>р. п. Ильинка, ул. Советская, 25</t>
  </si>
  <si>
    <t>с. Енотаевка, ул. Волжская, 1</t>
  </si>
  <si>
    <t>с. Енотаевка, ул. Октябрьская, 60</t>
  </si>
  <si>
    <t>с. Енотаевка, ул. Татищева, 69</t>
  </si>
  <si>
    <t>с. Чаган, ул. Ленина, 1</t>
  </si>
  <si>
    <t>Плановая стоимость услуг</t>
  </si>
  <si>
    <t>1f</t>
  </si>
  <si>
    <t>г. Камызяк, ул. Юбилейная, 19</t>
  </si>
  <si>
    <t>г.Астрахань, ул. Аксакова, 6/1</t>
  </si>
  <si>
    <t>г.Астрахань, ул. Аксакова, 8/2</t>
  </si>
  <si>
    <t>Для ВПР</t>
  </si>
  <si>
    <t>г. Знаменск, ул. Комсомольская, 20</t>
  </si>
  <si>
    <t>г.Астрахань, ул. Татищева, 11а</t>
  </si>
  <si>
    <t>г.Астрахань, ул. Татищева, корп.27</t>
  </si>
  <si>
    <t>г.Нариманов,ул. Центральная, 19а</t>
  </si>
  <si>
    <t>г.Астрахань, ул. Наб. реки Воложки, 95а, литер А</t>
  </si>
  <si>
    <t>г.Астрахань, ул. М.Луконина, 12</t>
  </si>
  <si>
    <t>г.Астрахань, ул. Б.Алексеева, 61 корп. 1 литер А 1-я очередь</t>
  </si>
  <si>
    <t>г. Знаменск, ул. Фрунзе, 5</t>
  </si>
  <si>
    <t>г. Знаменск, ул. Ватутина, 14</t>
  </si>
  <si>
    <t>г.Астрахань, ул. Николая Ветошникова, 64</t>
  </si>
  <si>
    <t>ООО "Жилсервис"</t>
  </si>
  <si>
    <t>ООО "Стандарт плюс"</t>
  </si>
  <si>
    <t>ООО "Стандарт Плюс"</t>
  </si>
  <si>
    <t>ООО "УК"Володарская строительно-торговая компания"</t>
  </si>
  <si>
    <t>ООО "РСП "Сантехник"</t>
  </si>
  <si>
    <t>ООО "Приволжское Управление ОАО "Щербинский лифтостроительный завод"</t>
  </si>
  <si>
    <t>г.Астрахань, пл. Заводская, 43</t>
  </si>
  <si>
    <t>г.Астрахань, ул. Н.Островского, 33</t>
  </si>
  <si>
    <t>33-СМР-2018 от 29.11.2018</t>
  </si>
  <si>
    <t>34-СМР-2018 от 29.11.2018</t>
  </si>
  <si>
    <t>38-СМР-2018 от 29.11.2018</t>
  </si>
  <si>
    <t>32-СМР-2018 от 03.12.2018</t>
  </si>
  <si>
    <t>г.Астрахань, ул. Зеленая, 68</t>
  </si>
  <si>
    <t>40-СМР-2018 от 04.12.2018</t>
  </si>
  <si>
    <t>44-СМР-2018 от 04.12.2018</t>
  </si>
  <si>
    <t>ООО "Володарская ПМК"</t>
  </si>
  <si>
    <t>36-СМР-2018 от 29.11.2018</t>
  </si>
  <si>
    <t>39-СМР-2018 от 07.12.2018</t>
  </si>
  <si>
    <t>ООО "Бастион"</t>
  </si>
  <si>
    <t>ИП Аташов</t>
  </si>
  <si>
    <t>57-СМР-2018 от 21.12.2018</t>
  </si>
  <si>
    <t>ООО "СРФ "Темп АН"</t>
  </si>
  <si>
    <t>ООО "Премиум"</t>
  </si>
  <si>
    <t>59-СМР-2018 от 24.12.2018</t>
  </si>
  <si>
    <t>г. Знаменск, ул. Маршала Жукова, 8</t>
  </si>
  <si>
    <t>ООО "Альянс Строй"</t>
  </si>
  <si>
    <t>Работы завершены</t>
  </si>
  <si>
    <t>58-СМР-2018 от 27.12.2018</t>
  </si>
  <si>
    <t>37-СМР-2018 от 29.11.2018</t>
  </si>
  <si>
    <t>г. Астрахань, Кировский район</t>
  </si>
  <si>
    <t>г. Астрахань, Трусовский район</t>
  </si>
  <si>
    <t>г. Астрахань, Советский район</t>
  </si>
  <si>
    <t xml:space="preserve">г. Астрахань, Ленинский район </t>
  </si>
  <si>
    <t>Договор заключен, в работе</t>
  </si>
  <si>
    <t>45-СМР-2018 от 14.12.2018</t>
  </si>
  <si>
    <t>46-СМР-2018 от 14.12.2018</t>
  </si>
  <si>
    <t>47-СМР-2018 от 14.12.2018</t>
  </si>
  <si>
    <t>48-СМР-2018 от 14.12.2018</t>
  </si>
  <si>
    <t>50-СМР-2018 от 14.12.2018</t>
  </si>
  <si>
    <t>51-СМР-2018 от 14.12.2018</t>
  </si>
  <si>
    <t>53-СМР-2018 от 14.12.2018</t>
  </si>
  <si>
    <t>54-СМР-2018 от 14.12.2018</t>
  </si>
  <si>
    <t>55-СМР-2018 от 14.12.2018</t>
  </si>
  <si>
    <t>61-СМР-2018 от 09.01.2019</t>
  </si>
  <si>
    <t>64-СМР-2018 от 09.01.2019</t>
  </si>
  <si>
    <t>р. п. Ильинка, ул. Чкалова, 18</t>
  </si>
  <si>
    <t>№1 от 09.01.2019</t>
  </si>
  <si>
    <t>г.Астрахань, пер. Грановский, 71, корп.3</t>
  </si>
  <si>
    <t>г.Астрахань, пер. Девятый, 13</t>
  </si>
  <si>
    <t>г.Астрахань, пер. Ленинградский, 68</t>
  </si>
  <si>
    <t>ООО "Стройсервис"</t>
  </si>
  <si>
    <t>24-СМР -2018 от 23.10.2018</t>
  </si>
  <si>
    <t>7-СМР-2018 от 12.07.2018</t>
  </si>
  <si>
    <t>65-СМР-2018 от 11.01.2019</t>
  </si>
  <si>
    <t>г. Знаменск, проспект 9 Мая, 39</t>
  </si>
  <si>
    <t>г. Знаменск, проспект 9 Мая, 5</t>
  </si>
  <si>
    <t>г. Знаменск, ул. Комсомольская, 14</t>
  </si>
  <si>
    <t>г.Астрахань, пер. Ленинградский, 86а</t>
  </si>
  <si>
    <t>г.Астрахань, ул. Куликова, 38</t>
  </si>
  <si>
    <t>63-СМР-2018 от 17.01.2019</t>
  </si>
  <si>
    <t>№1 от 30.01.2019</t>
  </si>
  <si>
    <t>№1 от 04.02.2019</t>
  </si>
  <si>
    <t>№1 от 07.02.2019</t>
  </si>
  <si>
    <t>ООО "ПКФ "СК Элит"</t>
  </si>
  <si>
    <t>№1 от 12.02.2019</t>
  </si>
  <si>
    <t>144-СМР от 05.12.2016</t>
  </si>
  <si>
    <t>35-СМР-2018 от 29.11.2018</t>
  </si>
  <si>
    <t>г.Астрахань, пер. Ростовский, 15</t>
  </si>
  <si>
    <t>3-СМР-2019 от 27.02.2019</t>
  </si>
  <si>
    <t>4-СМР-2019 от 27.02.2019</t>
  </si>
  <si>
    <t>5-СМР-2019 от 27.02.2019</t>
  </si>
  <si>
    <t>9-ПСД/СМР-2019 от 27.02.2019</t>
  </si>
  <si>
    <t>10-ПСД/СМР-2019 от 27.02.2019</t>
  </si>
  <si>
    <t>№1 от 28.02.2019</t>
  </si>
  <si>
    <t>11-СМР-2019 от 05.03.2019</t>
  </si>
  <si>
    <t>12-СМР-2019 от 05.03.2019</t>
  </si>
  <si>
    <t>14-СМР-2019 от 05.03.2019</t>
  </si>
  <si>
    <t>№1 от 12.03.2019</t>
  </si>
  <si>
    <t>8-СМР-2019 от 27.02.2019</t>
  </si>
  <si>
    <t>6-СМР-2019 от 27.02.2019</t>
  </si>
  <si>
    <t>№2 от 18.03.2019</t>
  </si>
  <si>
    <t>№1 от 20.03.2019</t>
  </si>
  <si>
    <t>№3 от 19.03.2019</t>
  </si>
  <si>
    <t>№2 от 21.03.2019</t>
  </si>
  <si>
    <t>№1 от 27.03.2019</t>
  </si>
  <si>
    <t>ООО "ПКФ "Монерон"</t>
  </si>
  <si>
    <t>с.Марфино, ул.Гагарина, 2</t>
  </si>
  <si>
    <t>7/1-СМР-2019  от 29.03.2019</t>
  </si>
  <si>
    <t>60-СМР-2018 от 28. 12.2018</t>
  </si>
  <si>
    <t>№1 от 04.04.2019</t>
  </si>
  <si>
    <t>21-СМР-2019 от 12.04.2019</t>
  </si>
  <si>
    <t>23-СМР-2019 от 12.04.2019</t>
  </si>
  <si>
    <t>25-СМР-2019 от 12.04.2019</t>
  </si>
  <si>
    <t>28-СМР-2019 от 12.04.2019</t>
  </si>
  <si>
    <t>24-СМР-2019 от 12.04.2019</t>
  </si>
  <si>
    <t>26-СМР-2019 от 12.04.2019</t>
  </si>
  <si>
    <t>27-СМР-2019 от 12.04.2019</t>
  </si>
  <si>
    <t>22-СМР-2019 от 12.04.2019</t>
  </si>
  <si>
    <t>ООО "А-Инженер"</t>
  </si>
  <si>
    <t>№1 от 05.04.2019</t>
  </si>
  <si>
    <t>г.Астрахань, ул.М.Максаковой, 39/10</t>
  </si>
  <si>
    <t>г.Ахтубинск, ул. Агурина, 7</t>
  </si>
  <si>
    <t>№1 от 11.04.2019</t>
  </si>
  <si>
    <t>20-СМР-2019 от 29.03.2019</t>
  </si>
  <si>
    <t>ООО ПКФ "Строй-Сити"</t>
  </si>
  <si>
    <t>№1 от 25.04.2019</t>
  </si>
  <si>
    <t>№ 1 от 25.04.2019</t>
  </si>
  <si>
    <t>№1 от 19.04.2019</t>
  </si>
  <si>
    <t>№1 от 24.04.2019</t>
  </si>
  <si>
    <t>№3 от 24.04.2019</t>
  </si>
  <si>
    <t>33-СМР-2019 от 19.04.2019</t>
  </si>
  <si>
    <t>31-СМР-2019 от 15.04.2019</t>
  </si>
  <si>
    <t>34-СМР-2019 от 19.04.2019</t>
  </si>
  <si>
    <t>30-СМР-2019 от 12.04.2019</t>
  </si>
  <si>
    <t>52-СМР-2019 от 30.04.2019</t>
  </si>
  <si>
    <t>16/1-ПСД/СМР-2019 от 09.04.2019</t>
  </si>
  <si>
    <t>40-СМР-2019 от 30.04.2019</t>
  </si>
  <si>
    <t>41-СМР-2019 от 30.04.2019</t>
  </si>
  <si>
    <t>32-СМР-2019 от 19.04.2019</t>
  </si>
  <si>
    <t>38-СМР-2019 от 19.04.2019</t>
  </si>
  <si>
    <t>№1 от 06.05.2019</t>
  </si>
  <si>
    <t>№3 от 29.04.2019</t>
  </si>
  <si>
    <t>ООО "Монтажприбор"</t>
  </si>
  <si>
    <t>№1,2 от 14.05.2019</t>
  </si>
  <si>
    <t>66-ПСД/СМР-2019</t>
  </si>
  <si>
    <t>№2 от 22.05.2019</t>
  </si>
  <si>
    <t>№1 от 22.05.2019</t>
  </si>
  <si>
    <t>ООО ПКФ "Регионстройинвест"</t>
  </si>
  <si>
    <t>55-СМР-2019 от 03.06.2019</t>
  </si>
  <si>
    <t>36/1-СМР-2019 от 03.06.2019</t>
  </si>
  <si>
    <t>37/1-СМР-2019 от 31.05.2019</t>
  </si>
  <si>
    <t>39/1-СМР-2019 от 31.05.2019</t>
  </si>
  <si>
    <t>№1 от 24.05.2019</t>
  </si>
  <si>
    <t>№2 от 30.05.2019</t>
  </si>
  <si>
    <t>54-СМР-2019 от 31.05.2019</t>
  </si>
  <si>
    <t>56-СМР-2019 от 03.06.2019</t>
  </si>
  <si>
    <t>58-СМР-2019 от 04.06.2019</t>
  </si>
  <si>
    <t>№3 от 31.05.2019</t>
  </si>
  <si>
    <t>№4 от 31.05.2019</t>
  </si>
  <si>
    <t>№1 от 03.06.2019</t>
  </si>
  <si>
    <t>№1 от 30.05.2019</t>
  </si>
  <si>
    <t>60-ПСД-2019 от 10.06.2019</t>
  </si>
  <si>
    <t>№1 от 07.06.2019</t>
  </si>
  <si>
    <t>29-СМР-2019 от 19.04.2019</t>
  </si>
  <si>
    <t>№1 от 11.06.2019</t>
  </si>
  <si>
    <t>№1 от 17.06.2019</t>
  </si>
  <si>
    <t>43/1-ПСД/СМР-2019 от 13.06.2019</t>
  </si>
  <si>
    <t>45/1-ПСД/СМР-2019 от 13.06.2019</t>
  </si>
  <si>
    <t>15/2-ПСД/СМР-2019 от 20.06.2019</t>
  </si>
  <si>
    <t>18/2-ПСД/СМР-2019 от 20.06.2019</t>
  </si>
  <si>
    <t>№1 от 19.06.2019</t>
  </si>
  <si>
    <t>19/2-ПСД/СМР-2019 от 24.06.2019</t>
  </si>
  <si>
    <t>17/2-ПСД/СМР-2019 от 24.06.2019</t>
  </si>
  <si>
    <t>51/1-ПСД/СМР-2019 от 24.06.2019</t>
  </si>
  <si>
    <t>№1 от 24.06.2019</t>
  </si>
  <si>
    <t>№1 от 26.06.2019</t>
  </si>
  <si>
    <t>61-СМР-2019 от 28.06.2019</t>
  </si>
  <si>
    <t>65-СМР-2019 от 28.06.2019</t>
  </si>
  <si>
    <t>№1 от 28.06.2019</t>
  </si>
  <si>
    <t>№1 от 03.07.2019</t>
  </si>
  <si>
    <t>Ремонт внутридомовых инженерных систем водоснабжения хвс</t>
  </si>
  <si>
    <t>Ремонт внутридомовых инженерных систем водоснабжения гвс</t>
  </si>
  <si>
    <t>13/4-СМР-2019</t>
  </si>
  <si>
    <t>42/2-ПСД/СМР-2019</t>
  </si>
  <si>
    <t>№1 от 04.07.2019</t>
  </si>
  <si>
    <t>57/1-СМР-2019 от 08.07.2019</t>
  </si>
  <si>
    <t>№1 от 09.07.2019</t>
  </si>
  <si>
    <t>№2 от 08.07.2019</t>
  </si>
  <si>
    <t>№1 от 11.07.2019</t>
  </si>
  <si>
    <t>№1 от 12.07.2019</t>
  </si>
  <si>
    <t>№1 от 10.07.2019</t>
  </si>
  <si>
    <t>№2 от 12.07.2019</t>
  </si>
  <si>
    <t>№1 от 18.07.2019</t>
  </si>
  <si>
    <t>№ 1 от 17.07.2019</t>
  </si>
  <si>
    <t>№1 от 05.08.2019</t>
  </si>
  <si>
    <t>№1 от 01.08.2019</t>
  </si>
  <si>
    <t>№1 от 31.07.2019</t>
  </si>
  <si>
    <t>№1 от 02.08.2019</t>
  </si>
  <si>
    <t>Ремонт внутридомовых инженерных систем теплоснабжения (элеваторный узел)</t>
  </si>
  <si>
    <t>№1 от 08.08.2019</t>
  </si>
  <si>
    <t>№1 от 09.08.2019</t>
  </si>
  <si>
    <t>№1 от 12.08.2019</t>
  </si>
  <si>
    <t>№1 от 19.08.2019</t>
  </si>
  <si>
    <t>работы завершены</t>
  </si>
  <si>
    <t>№1 от 23.08.2019</t>
  </si>
  <si>
    <t>№1 от 21.08.2019</t>
  </si>
  <si>
    <t>№1 от 22.08.2019</t>
  </si>
  <si>
    <t>№1 от 28.08.2019</t>
  </si>
  <si>
    <t>№1 от 29.08.2019</t>
  </si>
  <si>
    <t>№1 от 30.08.2019</t>
  </si>
  <si>
    <t>№1 от 02.09.2019</t>
  </si>
  <si>
    <t>№1 от 03.09.2019</t>
  </si>
  <si>
    <t>№1 от 12.09.2019</t>
  </si>
  <si>
    <t>Ремонт внутридомовых инженерных систем водоснабжения (ГВС+ХВС+узел.учета)</t>
  </si>
  <si>
    <t>№1 от 09.09.2019</t>
  </si>
  <si>
    <t>№1 от 17.09.2019</t>
  </si>
  <si>
    <t>№1 от 19.09.2019</t>
  </si>
  <si>
    <t>№1 от 23.09.2019</t>
  </si>
  <si>
    <t>№1 от 25.09.2019</t>
  </si>
  <si>
    <t>№1 от 24.09.2019</t>
  </si>
  <si>
    <t>№1 от 30.09.2019</t>
  </si>
  <si>
    <t>№1 от 03.10.2019</t>
  </si>
  <si>
    <t>№1 от 04.10.2019</t>
  </si>
  <si>
    <t>Ремонт внутридомовых инженерных систем водоснабжения (ГВС)+ХВС письмо минстроя от 11.10.19 № 01-01-03/17485</t>
  </si>
  <si>
    <t>№1 от 11.10.2019</t>
  </si>
  <si>
    <t>№</t>
  </si>
  <si>
    <t>Ремонт внутридомовых инженерных систем водоснабжения (хвс/гвс)</t>
  </si>
  <si>
    <t>№1 от 07.10.2019</t>
  </si>
  <si>
    <t>№1 от 20.09.2019</t>
  </si>
  <si>
    <t>№1 от 10.10.2019</t>
  </si>
  <si>
    <t>60-ПСД-2019 от 10.06.2019/79-СМР-2019 от 11.10.2019</t>
  </si>
  <si>
    <t>№1 от 17.10.2019</t>
  </si>
  <si>
    <t>№1 от 16.10.2019</t>
  </si>
  <si>
    <t>№1 от 18.10.2019</t>
  </si>
  <si>
    <t>81-СМР-2019 от 18.10.2019</t>
  </si>
  <si>
    <t>82-СМР-2019  от 18.10.2019</t>
  </si>
  <si>
    <t>97-ПСД/СМР-2019 от 01.11.2019</t>
  </si>
  <si>
    <t>91-ПСД/СМР-2019 от 01.11.2019</t>
  </si>
  <si>
    <t>92-ПСД/СМР-2019 от 01.11.2019</t>
  </si>
  <si>
    <t>93-ПСД/СМР-2019 от 01.11.2019</t>
  </si>
  <si>
    <t>№1 от 23.10.2019</t>
  </si>
  <si>
    <t>№1 от 30.10.2019</t>
  </si>
  <si>
    <t>№1 от 31.10.2019</t>
  </si>
  <si>
    <t>№1 от 28.10.2019</t>
  </si>
  <si>
    <t>87-СМР-2019 от 06.11.2019</t>
  </si>
  <si>
    <t>86-СМР-2019 от 06.11.2019</t>
  </si>
  <si>
    <t>85-СМР-2019 от 06.11.2019</t>
  </si>
  <si>
    <t>84-СМР-2019 от 06.11.2019</t>
  </si>
  <si>
    <t>83-СМР-2019 от 06.11.2019</t>
  </si>
  <si>
    <t>Признаки Аварийности</t>
  </si>
  <si>
    <t>№1 от 01.11.2019</t>
  </si>
  <si>
    <t>№1 от 07.11.2019</t>
  </si>
  <si>
    <t>№1 от 11.11.2019</t>
  </si>
  <si>
    <t>№1 от 08.11.2019</t>
  </si>
  <si>
    <t>Признаки Аварийности/оплачиватся не будет</t>
  </si>
  <si>
    <t>№1 от 19.11.2019</t>
  </si>
  <si>
    <t>№1  от 19.11.2019</t>
  </si>
  <si>
    <t>ООО "Элтонстрой (ООО "Югпласт")</t>
  </si>
  <si>
    <t>Отказ собственников</t>
  </si>
  <si>
    <t>№1 от 26.11.2019</t>
  </si>
  <si>
    <t>№1 от 27.11.2019</t>
  </si>
  <si>
    <t>№1 от 25.11.2019</t>
  </si>
  <si>
    <t>ООО "Руслифт"</t>
  </si>
  <si>
    <t>№1 от 30.11.2019</t>
  </si>
  <si>
    <t>№1 от 06.12.2019</t>
  </si>
  <si>
    <t>89-СМР-2019 от 13.12.2019</t>
  </si>
  <si>
    <t>90-СМР-2019 от 13.12.2019</t>
  </si>
  <si>
    <t>88-СМР-2019 от 13.12.2019</t>
  </si>
  <si>
    <t>№1 от 11.12.2019</t>
  </si>
  <si>
    <t>АВАРИЙНЫЙ распоряжение от 27.11.2019 № 257-р</t>
  </si>
  <si>
    <t>№1 от 17.12.2019</t>
  </si>
  <si>
    <t>№1 от 16.12.2019</t>
  </si>
  <si>
    <t>№1 от 12.12.2019</t>
  </si>
  <si>
    <t>Вид работ</t>
  </si>
  <si>
    <t>?????</t>
  </si>
  <si>
    <t>№1 от 24.12.2019</t>
  </si>
  <si>
    <t>ПАО "Карачаровский механический завод" (ООО "РУ "КМЗ")</t>
  </si>
  <si>
    <t>№1 от 05.09.2019</t>
  </si>
  <si>
    <t>№2 от 29.08.2019</t>
  </si>
  <si>
    <t>№1 от 29.10.2019</t>
  </si>
  <si>
    <t>№1 от 27.12.2019</t>
  </si>
  <si>
    <t>№1 от 25.12.2019</t>
  </si>
  <si>
    <t>№1 от 26.12.2019</t>
  </si>
  <si>
    <t>95-ПСД/СМР-2019 от 05.11.2019</t>
  </si>
  <si>
    <t>80/2-СМР-2019 от 31.01.2020</t>
  </si>
  <si>
    <t>№1 от 03.12.2019</t>
  </si>
  <si>
    <t>№1 от 26.02.2020</t>
  </si>
  <si>
    <t>№ 1 от 26.02.2020</t>
  </si>
  <si>
    <t>№1 от 28.02.2020</t>
  </si>
  <si>
    <t>№1 от 10.03.2020</t>
  </si>
  <si>
    <t>№1 от 17.03.2020</t>
  </si>
  <si>
    <t>№1 от 06.03.2020</t>
  </si>
  <si>
    <t>№1 от 01.04.2020</t>
  </si>
  <si>
    <t>Расторгнутые договора</t>
  </si>
  <si>
    <t>№1 от 10.04.2020</t>
  </si>
  <si>
    <t>№1 от 06.04.2020</t>
  </si>
  <si>
    <t>№1 от 26.03.2020</t>
  </si>
  <si>
    <t>Выставлен на аукцион</t>
  </si>
  <si>
    <t>№1 от 07.05.2020</t>
  </si>
  <si>
    <t>№1 от 28.04.2020</t>
  </si>
  <si>
    <t>ООО "Новые грани"</t>
  </si>
  <si>
    <t>Наименование МО</t>
  </si>
  <si>
    <t>Наименование подрядной организации СМР</t>
  </si>
  <si>
    <t>Реквизиты договора СМР</t>
  </si>
  <si>
    <t>Сумма по выполнению</t>
  </si>
  <si>
    <t>Реквизиты акта выполненных работ по форме КС-2</t>
  </si>
  <si>
    <t>Плановый год</t>
  </si>
  <si>
    <t>Договор заключен (решение суда)</t>
  </si>
  <si>
    <t>№1 от 08.05.2020</t>
  </si>
  <si>
    <t>№1 от 18.05.2020</t>
  </si>
  <si>
    <t>№1 от 21.04.2020</t>
  </si>
  <si>
    <t>№1 от 15.05.2020</t>
  </si>
  <si>
    <t>№1 от 13.04.2020</t>
  </si>
  <si>
    <t xml:space="preserve">Ремонт внутридомовых инженерных систем водоснабжения </t>
  </si>
  <si>
    <r>
      <t>60-ПСД-2019 от 10.06.2019/</t>
    </r>
    <r>
      <rPr>
        <b/>
        <sz val="11"/>
        <rFont val="Times New Roman"/>
        <family val="1"/>
        <charset val="204"/>
      </rPr>
      <t>23-СМР-2020</t>
    </r>
  </si>
  <si>
    <t>Памятник - г.Астрахань, ул. Ахматовская, 5</t>
  </si>
  <si>
    <t>№1 от 21.03.2020</t>
  </si>
  <si>
    <t>№1 от 27.05.2020</t>
  </si>
  <si>
    <t>1-ПСД-2020 от 02.06.2020</t>
  </si>
  <si>
    <t>с. Енотаевка, ул. Донская/Татищева, 12/44 "А"</t>
  </si>
  <si>
    <t>№1 от 22.05.2020</t>
  </si>
  <si>
    <t>Усиление несущих и ненесущих строительных конструкций, включая несущие и ненесущие стены, плиты перекрытий, несущие колонны, промежуточные и поэтажные лестничные площадки, лестничные марши, ступени, косоуры</t>
  </si>
  <si>
    <t>Не выставлено</t>
  </si>
  <si>
    <t>10-ПСД-2020 от 08.06.2020</t>
  </si>
  <si>
    <t>11-ПСД-2020 от 08.06.2020</t>
  </si>
  <si>
    <t>12-ПСД-2020 от 08.06.2020</t>
  </si>
  <si>
    <t>2-ПСД-2020 от 08.06.2020</t>
  </si>
  <si>
    <t>3-ПСД-2020 от 08.06.2020</t>
  </si>
  <si>
    <t>4-ПСД-2020 от 08.06.2020</t>
  </si>
  <si>
    <t>5-ПСД-2020 от 08.06.2020</t>
  </si>
  <si>
    <t>7-ПСД-2020 от 08.06.2020</t>
  </si>
  <si>
    <t>№1 от 09.06.2020</t>
  </si>
  <si>
    <t>ООО "Лаборатория Судебной Экспертизы ФЛСЭ"</t>
  </si>
  <si>
    <t>Устранение имеющихся технических недостатков, возникших при проведении капитального ремонта кровли</t>
  </si>
  <si>
    <t>№1 от 16.06.2020</t>
  </si>
  <si>
    <t>№2 от 16.06.2020</t>
  </si>
  <si>
    <t>№1 от 18.06.2020</t>
  </si>
  <si>
    <t>сдан</t>
  </si>
  <si>
    <t>13-ТО-2020 от 23.06.2020</t>
  </si>
  <si>
    <t xml:space="preserve">На стадии заключения </t>
  </si>
  <si>
    <t>ООО "Скиф"</t>
  </si>
  <si>
    <t>№1 от 29.06.2020</t>
  </si>
  <si>
    <t>№1 от 02.07.2020</t>
  </si>
  <si>
    <t>27-ПСД/СМР-2020</t>
  </si>
  <si>
    <t>№1 от 30.06.2020</t>
  </si>
  <si>
    <r>
      <t>60-ПСД-2019 от 10.06.2019/</t>
    </r>
    <r>
      <rPr>
        <b/>
        <sz val="11"/>
        <rFont val="Times New Roman"/>
        <family val="1"/>
        <charset val="204"/>
      </rPr>
      <t>16-СМР-2020 от 06.07.2020</t>
    </r>
  </si>
  <si>
    <t>17-СМР-2020 от 06.07.2020</t>
  </si>
  <si>
    <r>
      <t>60-ПСД-2019 от 10.06.2019/</t>
    </r>
    <r>
      <rPr>
        <b/>
        <sz val="11"/>
        <rFont val="Times New Roman"/>
        <family val="1"/>
        <charset val="204"/>
      </rPr>
      <t>21-СМР-2020 от 06.07.2020</t>
    </r>
  </si>
  <si>
    <r>
      <t>60-ПСД-2019 от 10.06.2019/</t>
    </r>
    <r>
      <rPr>
        <b/>
        <sz val="11"/>
        <rFont val="Times New Roman"/>
        <family val="1"/>
        <charset val="204"/>
      </rPr>
      <t>24-СМР-2020 от 06.07.2020</t>
    </r>
  </si>
  <si>
    <r>
      <t>60-ПСД-2019 от 10.06.2019/</t>
    </r>
    <r>
      <rPr>
        <b/>
        <sz val="11"/>
        <rFont val="Times New Roman"/>
        <family val="1"/>
        <charset val="204"/>
      </rPr>
      <t>15-СМР-2020 от 06.07.2020</t>
    </r>
  </si>
  <si>
    <t>20-СМР-2020 от 10.07.2020</t>
  </si>
  <si>
    <r>
      <t>60-ПСД-2019 от 10.06.2019/</t>
    </r>
    <r>
      <rPr>
        <b/>
        <sz val="11"/>
        <rFont val="Times New Roman"/>
        <family val="1"/>
        <charset val="204"/>
      </rPr>
      <t>22-СМР-2020 от 13.07.2020</t>
    </r>
  </si>
  <si>
    <t>№1 от 07.07.2020</t>
  </si>
  <si>
    <t>29-ПСД-2020</t>
  </si>
  <si>
    <t>№1 от 13.07.2020</t>
  </si>
  <si>
    <t>№1 от 14.07.2020</t>
  </si>
  <si>
    <t>Ремонт фасада/Выполнение работ по оценке технического состояния многоквартирных домов 
с проведением инструментального обследования несущих и ненесущих конструкций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</si>
</sst>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-* #,##0.00\ _₽_-;\-* #,##0.00\ _₽_-;_-* &quot;-&quot;??\ _₽_-;_-@_-"/>
    <numFmt numFmtId="165" formatCode="[$-419]General"/>
    <numFmt numFmtId="166" formatCode="_(* #,##0.00_);_(* \(#,##0.00\);_(* &quot;-&quot;??_);_(@_)"/>
    <numFmt numFmtId="167" formatCode="#,##0.00_р_.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6">
    <xf numFmtId="0" fontId="0" fillId="0" borderId="0"/>
    <xf numFmtId="164" fontId="1" fillId="0" borderId="0" applyFont="0" applyFill="0" applyBorder="0" applyAlignment="0" applyProtection="0"/>
    <xf numFmtId="165" fontId="2" fillId="0" borderId="0"/>
    <xf numFmtId="0" fontId="3" fillId="0" borderId="0"/>
    <xf numFmtId="0" fontId="3" fillId="0" borderId="0"/>
    <xf numFmtId="0" fontId="1" fillId="0" borderId="0"/>
    <xf numFmtId="0" fontId="4" fillId="0" borderId="0"/>
    <xf numFmtId="166" fontId="2" fillId="0" borderId="0" applyFont="0" applyFill="0" applyBorder="0" applyAlignment="0" applyProtection="0"/>
    <xf numFmtId="0" fontId="2" fillId="0" borderId="0"/>
    <xf numFmtId="165" fontId="6" fillId="0" borderId="0" applyBorder="0" applyProtection="0"/>
    <xf numFmtId="0" fontId="1" fillId="0" borderId="0"/>
    <xf numFmtId="164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" fillId="0" borderId="0"/>
    <xf numFmtId="0" fontId="10" fillId="0" borderId="0"/>
    <xf numFmtId="0" fontId="12" fillId="0" borderId="0"/>
    <xf numFmtId="43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6" fillId="0" borderId="0" applyBorder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0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4" fillId="0" borderId="0"/>
    <xf numFmtId="0" fontId="1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9" fontId="10" fillId="0" borderId="0" applyFont="0" applyFill="0" applyBorder="0" applyAlignment="0" applyProtection="0"/>
  </cellStyleXfs>
  <cellXfs count="132">
    <xf numFmtId="0" fontId="0" fillId="0" borderId="0" xfId="0"/>
    <xf numFmtId="4" fontId="7" fillId="2" borderId="4" xfId="0" applyNumberFormat="1" applyFont="1" applyFill="1" applyBorder="1" applyAlignment="1">
      <alignment horizontal="center" vertical="center"/>
    </xf>
    <xf numFmtId="1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/>
    </xf>
    <xf numFmtId="4" fontId="7" fillId="2" borderId="4" xfId="7" applyNumberFormat="1" applyFont="1" applyFill="1" applyBorder="1" applyAlignment="1">
      <alignment horizontal="center" vertical="center"/>
    </xf>
    <xf numFmtId="1" fontId="7" fillId="2" borderId="4" xfId="7" applyNumberFormat="1" applyFont="1" applyFill="1" applyBorder="1" applyAlignment="1">
      <alignment horizontal="center" vertical="center"/>
    </xf>
    <xf numFmtId="3" fontId="7" fillId="2" borderId="4" xfId="7" applyNumberFormat="1" applyFont="1" applyFill="1" applyBorder="1" applyAlignment="1">
      <alignment horizontal="center" vertical="center"/>
    </xf>
    <xf numFmtId="3" fontId="7" fillId="2" borderId="4" xfId="0" applyNumberFormat="1" applyFont="1" applyFill="1" applyBorder="1" applyAlignment="1">
      <alignment horizontal="center" vertical="center"/>
    </xf>
    <xf numFmtId="165" fontId="7" fillId="2" borderId="4" xfId="2" applyFont="1" applyFill="1" applyBorder="1" applyAlignment="1">
      <alignment horizontal="left" vertical="center" wrapText="1"/>
    </xf>
    <xf numFmtId="0" fontId="7" fillId="2" borderId="4" xfId="5" applyFont="1" applyFill="1" applyBorder="1" applyAlignment="1">
      <alignment horizontal="center" vertical="center" wrapText="1"/>
    </xf>
    <xf numFmtId="4" fontId="7" fillId="2" borderId="4" xfId="5" applyNumberFormat="1" applyFont="1" applyFill="1" applyBorder="1" applyAlignment="1">
      <alignment horizontal="center" vertical="center"/>
    </xf>
    <xf numFmtId="1" fontId="7" fillId="2" borderId="4" xfId="5" applyNumberFormat="1" applyFont="1" applyFill="1" applyBorder="1" applyAlignment="1">
      <alignment horizontal="center" vertical="center" wrapText="1"/>
    </xf>
    <xf numFmtId="4" fontId="7" fillId="2" borderId="4" xfId="5" applyNumberFormat="1" applyFont="1" applyFill="1" applyBorder="1" applyAlignment="1">
      <alignment horizontal="center" vertical="center" wrapText="1"/>
    </xf>
    <xf numFmtId="3" fontId="7" fillId="2" borderId="4" xfId="5" applyNumberFormat="1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left" vertical="center" wrapText="1"/>
    </xf>
    <xf numFmtId="1" fontId="7" fillId="2" borderId="4" xfId="2" applyNumberFormat="1" applyFont="1" applyFill="1" applyBorder="1" applyAlignment="1">
      <alignment horizontal="center" vertical="center"/>
    </xf>
    <xf numFmtId="4" fontId="7" fillId="2" borderId="4" xfId="2" applyNumberFormat="1" applyFont="1" applyFill="1" applyBorder="1" applyAlignment="1">
      <alignment horizontal="center" vertical="center"/>
    </xf>
    <xf numFmtId="3" fontId="7" fillId="2" borderId="4" xfId="2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left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2" fontId="7" fillId="2" borderId="4" xfId="2" applyNumberFormat="1" applyFont="1" applyFill="1" applyBorder="1" applyAlignment="1">
      <alignment horizontal="left" vertical="center" wrapText="1"/>
    </xf>
    <xf numFmtId="2" fontId="7" fillId="2" borderId="4" xfId="3" applyNumberFormat="1" applyFont="1" applyFill="1" applyBorder="1" applyAlignment="1">
      <alignment horizontal="left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left" vertical="center" wrapText="1"/>
    </xf>
    <xf numFmtId="4" fontId="7" fillId="2" borderId="4" xfId="1" applyNumberFormat="1" applyFont="1" applyFill="1" applyBorder="1" applyAlignment="1">
      <alignment horizontal="center" vertical="center" wrapText="1"/>
    </xf>
    <xf numFmtId="4" fontId="7" fillId="2" borderId="4" xfId="1" applyNumberFormat="1" applyFont="1" applyFill="1" applyBorder="1" applyAlignment="1">
      <alignment horizontal="center" vertical="center"/>
    </xf>
    <xf numFmtId="14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1" fontId="7" fillId="2" borderId="4" xfId="0" applyNumberFormat="1" applyFont="1" applyFill="1" applyBorder="1" applyAlignment="1">
      <alignment horizontal="center" vertical="center" wrapText="1"/>
    </xf>
    <xf numFmtId="4" fontId="7" fillId="2" borderId="4" xfId="2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0" fontId="7" fillId="2" borderId="4" xfId="4" applyFont="1" applyFill="1" applyBorder="1" applyAlignment="1">
      <alignment horizontal="left" vertical="center" wrapText="1"/>
    </xf>
    <xf numFmtId="1" fontId="7" fillId="2" borderId="2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left" vertical="center" wrapText="1"/>
    </xf>
    <xf numFmtId="164" fontId="7" fillId="2" borderId="4" xfId="12" applyFont="1" applyFill="1" applyBorder="1" applyAlignment="1">
      <alignment horizontal="center" vertical="center"/>
    </xf>
    <xf numFmtId="1" fontId="7" fillId="2" borderId="4" xfId="10" applyNumberFormat="1" applyFont="1" applyFill="1" applyBorder="1" applyAlignment="1">
      <alignment horizontal="left" vertical="center" wrapText="1"/>
    </xf>
    <xf numFmtId="49" fontId="7" fillId="2" borderId="4" xfId="6" applyNumberFormat="1" applyFont="1" applyFill="1" applyBorder="1" applyAlignment="1">
      <alignment horizontal="left" vertical="center" wrapText="1"/>
    </xf>
    <xf numFmtId="49" fontId="7" fillId="2" borderId="4" xfId="10" applyNumberFormat="1" applyFont="1" applyFill="1" applyBorder="1" applyAlignment="1">
      <alignment horizontal="left" vertical="center" wrapText="1"/>
    </xf>
    <xf numFmtId="0" fontId="7" fillId="2" borderId="4" xfId="10" applyFont="1" applyFill="1" applyBorder="1" applyAlignment="1">
      <alignment horizontal="left" vertical="center" wrapText="1"/>
    </xf>
    <xf numFmtId="4" fontId="7" fillId="2" borderId="0" xfId="0" applyNumberFormat="1" applyFont="1" applyFill="1" applyAlignment="1">
      <alignment horizontal="center" vertical="center" wrapText="1"/>
    </xf>
    <xf numFmtId="1" fontId="7" fillId="2" borderId="4" xfId="10" applyNumberFormat="1" applyFont="1" applyFill="1" applyBorder="1" applyAlignment="1">
      <alignment horizontal="center" vertical="center" wrapText="1"/>
    </xf>
    <xf numFmtId="2" fontId="7" fillId="2" borderId="0" xfId="0" applyNumberFormat="1" applyFont="1" applyFill="1" applyAlignment="1">
      <alignment horizontal="left" vertical="center" wrapText="1"/>
    </xf>
    <xf numFmtId="2" fontId="7" fillId="2" borderId="0" xfId="0" applyNumberFormat="1" applyFont="1" applyFill="1" applyAlignment="1">
      <alignment horizontal="center" vertical="center" wrapText="1"/>
    </xf>
    <xf numFmtId="2" fontId="7" fillId="2" borderId="4" xfId="8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167" fontId="7" fillId="2" borderId="4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/>
    </xf>
    <xf numFmtId="2" fontId="7" fillId="2" borderId="4" xfId="2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2" fontId="7" fillId="2" borderId="6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/>
    </xf>
    <xf numFmtId="2" fontId="7" fillId="2" borderId="0" xfId="1" applyNumberFormat="1" applyFont="1" applyFill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2" fontId="7" fillId="2" borderId="1" xfId="8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/>
    </xf>
    <xf numFmtId="4" fontId="7" fillId="2" borderId="3" xfId="0" applyNumberFormat="1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/>
    </xf>
    <xf numFmtId="4" fontId="7" fillId="2" borderId="6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Alignment="1">
      <alignment horizontal="center" vertical="center"/>
    </xf>
    <xf numFmtId="0" fontId="7" fillId="2" borderId="0" xfId="0" applyFont="1" applyFill="1"/>
    <xf numFmtId="2" fontId="7" fillId="2" borderId="1" xfId="2" applyNumberFormat="1" applyFont="1" applyFill="1" applyBorder="1" applyAlignment="1">
      <alignment horizontal="left" vertical="center" wrapText="1"/>
    </xf>
    <xf numFmtId="165" fontId="7" fillId="2" borderId="1" xfId="2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left" vertical="center" wrapText="1"/>
    </xf>
    <xf numFmtId="2" fontId="7" fillId="2" borderId="1" xfId="3" applyNumberFormat="1" applyFont="1" applyFill="1" applyBorder="1" applyAlignment="1">
      <alignment horizontal="left" vertical="center" wrapText="1"/>
    </xf>
    <xf numFmtId="2" fontId="7" fillId="2" borderId="1" xfId="0" applyNumberFormat="1" applyFont="1" applyFill="1" applyBorder="1" applyAlignment="1">
      <alignment horizontal="left" vertical="center" wrapText="1"/>
    </xf>
    <xf numFmtId="3" fontId="7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2" fontId="5" fillId="2" borderId="3" xfId="1" applyNumberFormat="1" applyFont="1" applyFill="1" applyBorder="1" applyAlignment="1">
      <alignment horizontal="center" vertical="center" wrapText="1"/>
    </xf>
    <xf numFmtId="2" fontId="5" fillId="2" borderId="2" xfId="8" applyNumberFormat="1" applyFont="1" applyFill="1" applyBorder="1" applyAlignment="1">
      <alignment horizontal="center" vertical="center" wrapText="1"/>
    </xf>
    <xf numFmtId="0" fontId="13" fillId="2" borderId="4" xfId="14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" fontId="7" fillId="2" borderId="5" xfId="0" applyNumberFormat="1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left" vertical="center" wrapText="1"/>
    </xf>
    <xf numFmtId="2" fontId="7" fillId="2" borderId="0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1" fontId="7" fillId="2" borderId="3" xfId="0" applyNumberFormat="1" applyFont="1" applyFill="1" applyBorder="1" applyAlignment="1">
      <alignment horizontal="center" vertical="center"/>
    </xf>
    <xf numFmtId="4" fontId="7" fillId="2" borderId="3" xfId="1" applyNumberFormat="1" applyFont="1" applyFill="1" applyBorder="1" applyAlignment="1">
      <alignment horizontal="center" vertical="center"/>
    </xf>
    <xf numFmtId="0" fontId="7" fillId="2" borderId="4" xfId="8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/>
    </xf>
    <xf numFmtId="164" fontId="7" fillId="2" borderId="3" xfId="12" applyFont="1" applyFill="1" applyBorder="1" applyAlignment="1">
      <alignment horizontal="center" vertical="center"/>
    </xf>
    <xf numFmtId="4" fontId="7" fillId="2" borderId="6" xfId="0" applyNumberFormat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/>
    </xf>
    <xf numFmtId="1" fontId="7" fillId="2" borderId="3" xfId="2" applyNumberFormat="1" applyFont="1" applyFill="1" applyBorder="1" applyAlignment="1">
      <alignment horizontal="center" vertical="center"/>
    </xf>
    <xf numFmtId="4" fontId="7" fillId="2" borderId="1" xfId="2" applyNumberFormat="1" applyFont="1" applyFill="1" applyBorder="1" applyAlignment="1">
      <alignment horizontal="center" vertical="center"/>
    </xf>
    <xf numFmtId="4" fontId="7" fillId="2" borderId="3" xfId="1" applyNumberFormat="1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1" fontId="7" fillId="2" borderId="1" xfId="10" applyNumberFormat="1" applyFont="1" applyFill="1" applyBorder="1" applyAlignment="1">
      <alignment horizontal="center" vertical="center" wrapText="1"/>
    </xf>
    <xf numFmtId="49" fontId="7" fillId="2" borderId="1" xfId="10" applyNumberFormat="1" applyFont="1" applyFill="1" applyBorder="1" applyAlignment="1">
      <alignment horizontal="left" vertical="center" wrapText="1"/>
    </xf>
    <xf numFmtId="4" fontId="7" fillId="2" borderId="0" xfId="0" applyNumberFormat="1" applyFont="1" applyFill="1" applyAlignment="1">
      <alignment vertical="center"/>
    </xf>
    <xf numFmtId="49" fontId="7" fillId="2" borderId="4" xfId="0" applyNumberFormat="1" applyFont="1" applyFill="1" applyBorder="1" applyAlignment="1">
      <alignment vertical="center" wrapText="1"/>
    </xf>
    <xf numFmtId="1" fontId="11" fillId="2" borderId="4" xfId="0" applyNumberFormat="1" applyFont="1" applyFill="1" applyBorder="1" applyAlignment="1">
      <alignment vertical="center" wrapText="1"/>
    </xf>
    <xf numFmtId="2" fontId="7" fillId="2" borderId="1" xfId="2" applyNumberFormat="1" applyFont="1" applyFill="1" applyBorder="1" applyAlignment="1">
      <alignment horizontal="center" vertical="center" wrapText="1"/>
    </xf>
    <xf numFmtId="2" fontId="7" fillId="2" borderId="3" xfId="2" applyNumberFormat="1" applyFont="1" applyFill="1" applyBorder="1" applyAlignment="1">
      <alignment horizontal="center" vertical="center" wrapText="1"/>
    </xf>
    <xf numFmtId="2" fontId="7" fillId="2" borderId="5" xfId="2" applyNumberFormat="1" applyFont="1" applyFill="1" applyBorder="1" applyAlignment="1">
      <alignment horizontal="center" vertical="center" wrapText="1"/>
    </xf>
    <xf numFmtId="2" fontId="7" fillId="2" borderId="9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2" fontId="7" fillId="2" borderId="0" xfId="0" applyNumberFormat="1" applyFont="1" applyFill="1" applyBorder="1" applyAlignment="1">
      <alignment vertical="center" wrapText="1"/>
    </xf>
    <xf numFmtId="1" fontId="5" fillId="2" borderId="4" xfId="10" applyNumberFormat="1" applyFont="1" applyFill="1" applyBorder="1" applyAlignment="1">
      <alignment horizontal="center" vertical="center" wrapText="1"/>
    </xf>
    <xf numFmtId="0" fontId="5" fillId="2" borderId="4" xfId="3" applyFont="1" applyFill="1" applyBorder="1" applyAlignment="1">
      <alignment horizontal="left" vertical="center" wrapText="1"/>
    </xf>
    <xf numFmtId="1" fontId="5" fillId="2" borderId="4" xfId="0" applyNumberFormat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 wrapText="1"/>
    </xf>
    <xf numFmtId="164" fontId="5" fillId="2" borderId="4" xfId="12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left" vertical="center" wrapText="1"/>
    </xf>
    <xf numFmtId="2" fontId="7" fillId="2" borderId="0" xfId="0" applyNumberFormat="1" applyFont="1" applyFill="1" applyAlignment="1">
      <alignment horizontal="left" vertical="center" wrapText="1"/>
    </xf>
  </cellXfs>
  <cellStyles count="36">
    <cellStyle name="Excel Built-in Normal" xfId="9"/>
    <cellStyle name="Excel Built-in Normal 1" xfId="8"/>
    <cellStyle name="Excel Built-in Normal 1 2" xfId="24"/>
    <cellStyle name="Excel Built-in Normal 2" xfId="20"/>
    <cellStyle name="Excel Built-in Normal 2 2 2" xfId="2"/>
    <cellStyle name="Excel Built-in Normal 3" xfId="15"/>
    <cellStyle name="Обычный" xfId="0" builtinId="0"/>
    <cellStyle name="Обычный 2" xfId="10"/>
    <cellStyle name="Обычный 2 2" xfId="4"/>
    <cellStyle name="Обычный 2 2 2" xfId="26"/>
    <cellStyle name="Обычный 2 3" xfId="6"/>
    <cellStyle name="Обычный 2 4" xfId="25"/>
    <cellStyle name="Обычный 3" xfId="17"/>
    <cellStyle name="Обычный 3 2" xfId="27"/>
    <cellStyle name="Обычный 4" xfId="13"/>
    <cellStyle name="Обычный 4 2" xfId="28"/>
    <cellStyle name="Обычный 5" xfId="5"/>
    <cellStyle name="Обычный 5 2" xfId="29"/>
    <cellStyle name="Обычный 5 3" xfId="34"/>
    <cellStyle name="Обычный 6" xfId="14"/>
    <cellStyle name="Обычный_Лист1" xfId="3"/>
    <cellStyle name="Процентный 2" xfId="21"/>
    <cellStyle name="Процентный 3" xfId="35"/>
    <cellStyle name="Финансовый" xfId="1" builtinId="3"/>
    <cellStyle name="Финансовый 2" xfId="11"/>
    <cellStyle name="Финансовый 2 2" xfId="32"/>
    <cellStyle name="Финансовый 2 2 2 2" xfId="7"/>
    <cellStyle name="Финансовый 2 2 2 2 2" xfId="19"/>
    <cellStyle name="Финансовый 2 2 2 2 2 2" xfId="23"/>
    <cellStyle name="Финансовый 2 2 2 2 2 3" xfId="33"/>
    <cellStyle name="Финансовый 2 2 2 2 3" xfId="16"/>
    <cellStyle name="Финансовый 2 2 2 2 3 2" xfId="22"/>
    <cellStyle name="Финансовый 2 3" xfId="30"/>
    <cellStyle name="Финансовый 3" xfId="18"/>
    <cellStyle name="Финансовый 4" xfId="31"/>
    <cellStyle name="Финансовый 5" xfId="1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FF33"/>
      <color rgb="FFFFFFCC"/>
      <color rgb="FFCCFF66"/>
      <color rgb="FFFF5050"/>
      <color rgb="FFFF6600"/>
      <color rgb="FFCC3300"/>
      <color rgb="FFFFCCFF"/>
      <color rgb="FFFFCCCC"/>
      <color rgb="FFCCECFF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theme="0"/>
    <pageSetUpPr fitToPage="1"/>
  </sheetPr>
  <dimension ref="A1:AA522"/>
  <sheetViews>
    <sheetView tabSelected="1" view="pageBreakPreview" topLeftCell="C479" zoomScale="90" zoomScaleNormal="80" zoomScaleSheetLayoutView="90" workbookViewId="0">
      <selection activeCell="D5" sqref="D5:D492"/>
    </sheetView>
  </sheetViews>
  <sheetFormatPr defaultColWidth="8.85546875" defaultRowHeight="30" customHeight="1" x14ac:dyDescent="0.25"/>
  <cols>
    <col min="1" max="1" width="29.85546875" style="92" hidden="1" customWidth="1"/>
    <col min="2" max="2" width="11.28515625" style="92" hidden="1" customWidth="1"/>
    <col min="3" max="3" width="15.85546875" style="52" customWidth="1"/>
    <col min="4" max="4" width="30.28515625" style="130" customWidth="1"/>
    <col min="5" max="5" width="12" style="52" hidden="1" customWidth="1"/>
    <col min="6" max="6" width="14.5703125" style="75" hidden="1" customWidth="1"/>
    <col min="7" max="7" width="17.7109375" style="128" hidden="1" customWidth="1"/>
    <col min="8" max="8" width="10.140625" style="128" hidden="1" customWidth="1"/>
    <col min="9" max="9" width="11.140625" style="75" hidden="1" customWidth="1"/>
    <col min="10" max="10" width="17.5703125" style="75" hidden="1" customWidth="1"/>
    <col min="11" max="11" width="9.5703125" style="129" hidden="1" customWidth="1"/>
    <col min="12" max="12" width="35.42578125" style="130" customWidth="1"/>
    <col min="13" max="13" width="18.42578125" style="65" hidden="1" customWidth="1"/>
    <col min="14" max="14" width="27.85546875" style="56" hidden="1" customWidth="1"/>
    <col min="15" max="15" width="31.5703125" style="52" customWidth="1"/>
    <col min="16" max="16" width="26.28515625" style="52" customWidth="1"/>
    <col min="17" max="18" width="17.5703125" style="52" customWidth="1"/>
    <col min="19" max="19" width="6.140625" style="52" hidden="1" customWidth="1"/>
    <col min="20" max="20" width="17.7109375" style="52" customWidth="1"/>
    <col min="21" max="21" width="14" style="56" hidden="1" customWidth="1"/>
    <col min="22" max="22" width="12.140625" style="56" hidden="1" customWidth="1"/>
    <col min="23" max="23" width="8.85546875" style="56" hidden="1" customWidth="1"/>
    <col min="24" max="24" width="12.28515625" style="56" hidden="1" customWidth="1"/>
    <col min="25" max="25" width="19" style="56" hidden="1" customWidth="1"/>
    <col min="26" max="27" width="8.85546875" style="56" hidden="1" customWidth="1"/>
    <col min="28" max="30" width="8.85546875" style="56" customWidth="1"/>
    <col min="31" max="16384" width="8.85546875" style="56"/>
  </cols>
  <sheetData>
    <row r="1" spans="1:22" s="92" customFormat="1" ht="82.5" customHeight="1" x14ac:dyDescent="0.25">
      <c r="A1" s="85" t="s">
        <v>526</v>
      </c>
      <c r="B1" s="85" t="s">
        <v>607</v>
      </c>
      <c r="C1" s="21" t="s">
        <v>602</v>
      </c>
      <c r="D1" s="21" t="s">
        <v>0</v>
      </c>
      <c r="E1" s="86" t="s">
        <v>1</v>
      </c>
      <c r="F1" s="37" t="s">
        <v>2</v>
      </c>
      <c r="G1" s="38" t="s">
        <v>270</v>
      </c>
      <c r="H1" s="38" t="s">
        <v>271</v>
      </c>
      <c r="I1" s="37" t="s">
        <v>3</v>
      </c>
      <c r="J1" s="37" t="s">
        <v>272</v>
      </c>
      <c r="K1" s="39" t="s">
        <v>4</v>
      </c>
      <c r="L1" s="21" t="s">
        <v>574</v>
      </c>
      <c r="M1" s="87" t="s">
        <v>305</v>
      </c>
      <c r="N1" s="91" t="s">
        <v>310</v>
      </c>
      <c r="O1" s="53" t="s">
        <v>603</v>
      </c>
      <c r="P1" s="53" t="s">
        <v>604</v>
      </c>
      <c r="Q1" s="53" t="s">
        <v>605</v>
      </c>
      <c r="R1" s="53" t="s">
        <v>606</v>
      </c>
      <c r="S1" s="88" t="s">
        <v>269</v>
      </c>
      <c r="T1" s="53" t="s">
        <v>268</v>
      </c>
    </row>
    <row r="2" spans="1:22" ht="42" hidden="1" customHeight="1" x14ac:dyDescent="0.25">
      <c r="A2" s="33">
        <v>4661</v>
      </c>
      <c r="B2" s="96">
        <v>2019</v>
      </c>
      <c r="C2" s="29" t="s">
        <v>236</v>
      </c>
      <c r="D2" s="3" t="s">
        <v>238</v>
      </c>
      <c r="E2" s="2">
        <v>1951</v>
      </c>
      <c r="F2" s="1">
        <v>1920.56</v>
      </c>
      <c r="G2" s="2">
        <v>22</v>
      </c>
      <c r="H2" s="2">
        <v>22</v>
      </c>
      <c r="I2" s="1">
        <v>1694.58</v>
      </c>
      <c r="J2" s="1">
        <v>1440.39</v>
      </c>
      <c r="K2" s="8">
        <v>39</v>
      </c>
      <c r="L2" s="3" t="s">
        <v>6</v>
      </c>
      <c r="M2" s="27">
        <v>1481689.9146</v>
      </c>
      <c r="N2" s="25" t="str">
        <f t="shared" ref="N2:N9" si="0">CONCATENATE(D2,L2)</f>
        <v>с.Оранжереи, ул. Корнеева, 5Ремонт фасада</v>
      </c>
      <c r="O2" s="21" t="s">
        <v>336</v>
      </c>
      <c r="P2" s="19" t="s">
        <v>452</v>
      </c>
      <c r="Q2" s="1">
        <v>0</v>
      </c>
      <c r="R2" s="1">
        <v>0</v>
      </c>
      <c r="S2" s="8">
        <v>1</v>
      </c>
      <c r="T2" s="19" t="s">
        <v>559</v>
      </c>
    </row>
    <row r="3" spans="1:22" ht="46.5" hidden="1" customHeight="1" x14ac:dyDescent="0.25">
      <c r="A3" s="33">
        <v>4661</v>
      </c>
      <c r="B3" s="96">
        <v>2019</v>
      </c>
      <c r="C3" s="29" t="s">
        <v>236</v>
      </c>
      <c r="D3" s="3" t="s">
        <v>238</v>
      </c>
      <c r="E3" s="2">
        <v>1951</v>
      </c>
      <c r="F3" s="1">
        <v>1920.56</v>
      </c>
      <c r="G3" s="2">
        <v>22</v>
      </c>
      <c r="H3" s="2">
        <v>22</v>
      </c>
      <c r="I3" s="1">
        <v>1694.58</v>
      </c>
      <c r="J3" s="1">
        <v>1440.39</v>
      </c>
      <c r="K3" s="8">
        <v>39</v>
      </c>
      <c r="L3" s="43" t="s">
        <v>10</v>
      </c>
      <c r="M3" s="27">
        <v>800112.89280000003</v>
      </c>
      <c r="N3" s="25" t="str">
        <f t="shared" si="0"/>
        <v>с.Оранжереи, ул. Корнеева, 5Ремонт внутридомовых инженерных систем электроснабжения</v>
      </c>
      <c r="O3" s="1" t="s">
        <v>601</v>
      </c>
      <c r="P3" s="19" t="s">
        <v>628</v>
      </c>
      <c r="Q3" s="1"/>
      <c r="R3" s="1"/>
      <c r="S3" s="8">
        <v>1</v>
      </c>
      <c r="T3" s="19" t="s">
        <v>354</v>
      </c>
      <c r="V3" s="56" t="e">
        <f>#REF!*0.0214</f>
        <v>#REF!</v>
      </c>
    </row>
    <row r="4" spans="1:22" ht="30" hidden="1" customHeight="1" x14ac:dyDescent="0.25">
      <c r="A4" s="33">
        <v>4661</v>
      </c>
      <c r="B4" s="96">
        <v>2019</v>
      </c>
      <c r="C4" s="29" t="s">
        <v>236</v>
      </c>
      <c r="D4" s="3" t="s">
        <v>238</v>
      </c>
      <c r="E4" s="2">
        <v>1951</v>
      </c>
      <c r="F4" s="1">
        <v>1920.56</v>
      </c>
      <c r="G4" s="2">
        <v>22</v>
      </c>
      <c r="H4" s="2">
        <v>22</v>
      </c>
      <c r="I4" s="1">
        <v>1694.58</v>
      </c>
      <c r="J4" s="1">
        <v>1440.39</v>
      </c>
      <c r="K4" s="8">
        <v>39</v>
      </c>
      <c r="L4" s="113" t="s">
        <v>622</v>
      </c>
      <c r="M4" s="44">
        <v>410274.76380000002</v>
      </c>
      <c r="N4" s="25" t="str">
        <f t="shared" si="0"/>
        <v>с.Оранжереи, ул. Корнеева, 5Усиление несущих и ненесущих строительных конструкций, включая несущие и ненесущие стены, плиты перекрытий, несущие колонны, промежуточные и поэтажные лестничные площадки, лестничные марши, ступени, косоуры</v>
      </c>
      <c r="O4" s="1" t="s">
        <v>601</v>
      </c>
      <c r="P4" s="19" t="s">
        <v>628</v>
      </c>
      <c r="Q4" s="1"/>
      <c r="R4" s="1"/>
      <c r="S4" s="8">
        <v>1</v>
      </c>
      <c r="T4" s="19" t="s">
        <v>354</v>
      </c>
      <c r="V4" s="56" t="e">
        <f>#REF!*0.0214</f>
        <v>#REF!</v>
      </c>
    </row>
    <row r="5" spans="1:22" ht="54.75" customHeight="1" x14ac:dyDescent="0.25">
      <c r="A5" s="33">
        <v>4649</v>
      </c>
      <c r="B5" s="96">
        <v>2019</v>
      </c>
      <c r="C5" s="29" t="s">
        <v>236</v>
      </c>
      <c r="D5" s="3" t="s">
        <v>237</v>
      </c>
      <c r="E5" s="2">
        <v>1952</v>
      </c>
      <c r="F5" s="1">
        <v>1938.17</v>
      </c>
      <c r="G5" s="2">
        <v>36</v>
      </c>
      <c r="H5" s="2">
        <v>36</v>
      </c>
      <c r="I5" s="1">
        <v>1706.15</v>
      </c>
      <c r="J5" s="1">
        <v>1450.23</v>
      </c>
      <c r="K5" s="8">
        <v>24</v>
      </c>
      <c r="L5" s="25" t="s">
        <v>8</v>
      </c>
      <c r="M5" s="27">
        <v>413075.97650000005</v>
      </c>
      <c r="N5" s="25" t="str">
        <f t="shared" si="0"/>
        <v>с.Оранжереи, ул. Кирова, 3Ремонт внутридомовых инженерных систем водоотведения</v>
      </c>
      <c r="O5" s="21" t="s">
        <v>336</v>
      </c>
      <c r="P5" s="19" t="s">
        <v>452</v>
      </c>
      <c r="Q5" s="1">
        <v>396759.66</v>
      </c>
      <c r="R5" s="19" t="s">
        <v>518</v>
      </c>
      <c r="S5" s="8">
        <v>1</v>
      </c>
      <c r="T5" s="19" t="s">
        <v>347</v>
      </c>
      <c r="V5" s="56" t="e">
        <f>#REF!*0.0214</f>
        <v>#REF!</v>
      </c>
    </row>
    <row r="6" spans="1:22" ht="54.75" customHeight="1" x14ac:dyDescent="0.25">
      <c r="A6" s="33">
        <v>4153</v>
      </c>
      <c r="B6" s="96">
        <v>2019</v>
      </c>
      <c r="C6" s="21" t="s">
        <v>168</v>
      </c>
      <c r="D6" s="20" t="s">
        <v>180</v>
      </c>
      <c r="E6" s="21">
        <v>1962</v>
      </c>
      <c r="F6" s="5">
        <v>331.2</v>
      </c>
      <c r="G6" s="6">
        <v>8</v>
      </c>
      <c r="H6" s="6">
        <v>8</v>
      </c>
      <c r="I6" s="5">
        <v>309</v>
      </c>
      <c r="J6" s="5">
        <v>309</v>
      </c>
      <c r="K6" s="7">
        <v>14</v>
      </c>
      <c r="L6" s="25" t="s">
        <v>5</v>
      </c>
      <c r="M6" s="26">
        <v>292907.27999999997</v>
      </c>
      <c r="N6" s="25" t="str">
        <f t="shared" si="0"/>
        <v>с.Марфино, ул.Гагарина, 7Ремонт крыши</v>
      </c>
      <c r="O6" s="21" t="s">
        <v>324</v>
      </c>
      <c r="P6" s="19" t="s">
        <v>338</v>
      </c>
      <c r="Q6" s="19">
        <v>729295.48</v>
      </c>
      <c r="R6" s="19" t="s">
        <v>521</v>
      </c>
      <c r="S6" s="8">
        <v>1</v>
      </c>
      <c r="T6" s="19" t="s">
        <v>347</v>
      </c>
      <c r="V6" s="56" t="e">
        <f>#REF!*0.0214</f>
        <v>#REF!</v>
      </c>
    </row>
    <row r="7" spans="1:22" ht="54.75" customHeight="1" x14ac:dyDescent="0.25">
      <c r="A7" s="33">
        <v>4152</v>
      </c>
      <c r="B7" s="96">
        <v>2019</v>
      </c>
      <c r="C7" s="21" t="s">
        <v>168</v>
      </c>
      <c r="D7" s="20" t="s">
        <v>179</v>
      </c>
      <c r="E7" s="21">
        <v>1962</v>
      </c>
      <c r="F7" s="5">
        <v>329.7</v>
      </c>
      <c r="G7" s="6">
        <v>8</v>
      </c>
      <c r="H7" s="6">
        <v>8</v>
      </c>
      <c r="I7" s="5">
        <v>307.5</v>
      </c>
      <c r="J7" s="5">
        <v>307.5</v>
      </c>
      <c r="K7" s="7">
        <v>14</v>
      </c>
      <c r="L7" s="25" t="s">
        <v>5</v>
      </c>
      <c r="M7" s="26">
        <v>291485.39999999997</v>
      </c>
      <c r="N7" s="25" t="str">
        <f t="shared" si="0"/>
        <v>с.Марфино, ул.Гагарина, 6Ремонт крыши</v>
      </c>
      <c r="O7" s="21" t="s">
        <v>324</v>
      </c>
      <c r="P7" s="19" t="s">
        <v>338</v>
      </c>
      <c r="Q7" s="19">
        <v>717117.93</v>
      </c>
      <c r="R7" s="19" t="s">
        <v>516</v>
      </c>
      <c r="S7" s="8">
        <v>1</v>
      </c>
      <c r="T7" s="19" t="s">
        <v>347</v>
      </c>
      <c r="V7" s="56" t="e">
        <f>#REF!*0.0214</f>
        <v>#REF!</v>
      </c>
    </row>
    <row r="8" spans="1:22" ht="54.75" customHeight="1" x14ac:dyDescent="0.25">
      <c r="A8" s="33">
        <v>4150</v>
      </c>
      <c r="B8" s="96">
        <v>2019</v>
      </c>
      <c r="C8" s="21" t="s">
        <v>168</v>
      </c>
      <c r="D8" s="20" t="s">
        <v>178</v>
      </c>
      <c r="E8" s="21">
        <v>1962</v>
      </c>
      <c r="F8" s="5">
        <v>332.1</v>
      </c>
      <c r="G8" s="6">
        <v>8</v>
      </c>
      <c r="H8" s="6">
        <v>8</v>
      </c>
      <c r="I8" s="5">
        <v>309.89999999999998</v>
      </c>
      <c r="J8" s="5">
        <v>309.89999999999998</v>
      </c>
      <c r="K8" s="7">
        <v>30</v>
      </c>
      <c r="L8" s="25" t="s">
        <v>5</v>
      </c>
      <c r="M8" s="26">
        <v>293760.40799999994</v>
      </c>
      <c r="N8" s="25" t="str">
        <f t="shared" si="0"/>
        <v>с.Марфино, ул.Гагарина, 4Ремонт крыши</v>
      </c>
      <c r="O8" s="21" t="s">
        <v>324</v>
      </c>
      <c r="P8" s="19" t="s">
        <v>338</v>
      </c>
      <c r="Q8" s="19">
        <v>711827.22</v>
      </c>
      <c r="R8" s="19" t="s">
        <v>578</v>
      </c>
      <c r="S8" s="8">
        <v>1</v>
      </c>
      <c r="T8" s="19" t="s">
        <v>347</v>
      </c>
      <c r="V8" s="56" t="e">
        <f>#REF!*0.0214</f>
        <v>#REF!</v>
      </c>
    </row>
    <row r="9" spans="1:22" ht="54.75" customHeight="1" x14ac:dyDescent="0.25">
      <c r="A9" s="33">
        <v>4149</v>
      </c>
      <c r="B9" s="96">
        <v>2019</v>
      </c>
      <c r="C9" s="21" t="s">
        <v>168</v>
      </c>
      <c r="D9" s="20" t="s">
        <v>177</v>
      </c>
      <c r="E9" s="21">
        <v>1962</v>
      </c>
      <c r="F9" s="5">
        <v>330</v>
      </c>
      <c r="G9" s="6">
        <v>8</v>
      </c>
      <c r="H9" s="6">
        <v>8</v>
      </c>
      <c r="I9" s="5">
        <v>307.8</v>
      </c>
      <c r="J9" s="5">
        <v>307.8</v>
      </c>
      <c r="K9" s="7">
        <v>16</v>
      </c>
      <c r="L9" s="25" t="s">
        <v>5</v>
      </c>
      <c r="M9" s="26">
        <v>291769.77600000001</v>
      </c>
      <c r="N9" s="25" t="str">
        <f t="shared" si="0"/>
        <v>с.Марфино, ул.Гагарина, 3Ремонт крыши</v>
      </c>
      <c r="O9" s="21" t="s">
        <v>324</v>
      </c>
      <c r="P9" s="19" t="s">
        <v>338</v>
      </c>
      <c r="Q9" s="19">
        <v>705552.4</v>
      </c>
      <c r="R9" s="19" t="s">
        <v>578</v>
      </c>
      <c r="S9" s="8">
        <v>1</v>
      </c>
      <c r="T9" s="19" t="s">
        <v>347</v>
      </c>
      <c r="V9" s="56" t="e">
        <f>#REF!*0.0214</f>
        <v>#REF!</v>
      </c>
    </row>
    <row r="10" spans="1:22" ht="42.75" hidden="1" customHeight="1" x14ac:dyDescent="0.25">
      <c r="A10" s="33"/>
      <c r="B10" s="96">
        <v>2019</v>
      </c>
      <c r="C10" s="21" t="s">
        <v>168</v>
      </c>
      <c r="D10" s="20" t="s">
        <v>407</v>
      </c>
      <c r="E10" s="21">
        <v>1962</v>
      </c>
      <c r="F10" s="5">
        <v>319.8</v>
      </c>
      <c r="G10" s="6">
        <v>8</v>
      </c>
      <c r="H10" s="6">
        <v>8</v>
      </c>
      <c r="I10" s="5">
        <v>297.60000000000002</v>
      </c>
      <c r="J10" s="5">
        <v>297.60000000000002</v>
      </c>
      <c r="K10" s="7">
        <v>13</v>
      </c>
      <c r="L10" s="25" t="s">
        <v>5</v>
      </c>
      <c r="M10" s="26">
        <v>279067.65000000002</v>
      </c>
      <c r="N10" s="25"/>
      <c r="O10" s="19" t="s">
        <v>322</v>
      </c>
      <c r="P10" s="37" t="s">
        <v>647</v>
      </c>
      <c r="Q10" s="19"/>
      <c r="R10" s="19"/>
      <c r="S10" s="8">
        <v>1</v>
      </c>
      <c r="T10" s="19" t="s">
        <v>354</v>
      </c>
      <c r="V10" s="56" t="e">
        <f>#REF!*0.0214</f>
        <v>#REF!</v>
      </c>
    </row>
    <row r="11" spans="1:22" ht="54.75" customHeight="1" x14ac:dyDescent="0.25">
      <c r="A11" s="33">
        <v>4147</v>
      </c>
      <c r="B11" s="96">
        <v>2019</v>
      </c>
      <c r="C11" s="21" t="s">
        <v>168</v>
      </c>
      <c r="D11" s="20" t="s">
        <v>176</v>
      </c>
      <c r="E11" s="2">
        <v>1985</v>
      </c>
      <c r="F11" s="1">
        <v>7220.5</v>
      </c>
      <c r="G11" s="2">
        <v>175</v>
      </c>
      <c r="H11" s="2">
        <v>175</v>
      </c>
      <c r="I11" s="1">
        <v>5958.2</v>
      </c>
      <c r="J11" s="1">
        <v>5958.2</v>
      </c>
      <c r="K11" s="8">
        <v>200</v>
      </c>
      <c r="L11" s="25" t="s">
        <v>5</v>
      </c>
      <c r="M11" s="26">
        <v>282100.99200000003</v>
      </c>
      <c r="N11" s="25" t="str">
        <f t="shared" ref="N11:N41" si="1">CONCATENATE(D11,L11)</f>
        <v>с.Марфино, ул.Гагарина, 1Ремонт крыши</v>
      </c>
      <c r="O11" s="21" t="s">
        <v>324</v>
      </c>
      <c r="P11" s="19" t="s">
        <v>338</v>
      </c>
      <c r="Q11" s="19">
        <v>702224.04</v>
      </c>
      <c r="R11" s="19" t="s">
        <v>519</v>
      </c>
      <c r="S11" s="8">
        <v>1</v>
      </c>
      <c r="T11" s="19" t="s">
        <v>347</v>
      </c>
      <c r="V11" s="56" t="e">
        <f>#REF!*0.0214</f>
        <v>#REF!</v>
      </c>
    </row>
    <row r="12" spans="1:22" ht="71.25" hidden="1" customHeight="1" x14ac:dyDescent="0.25">
      <c r="A12" s="33">
        <v>4766</v>
      </c>
      <c r="B12" s="96">
        <v>2019</v>
      </c>
      <c r="C12" s="29" t="s">
        <v>239</v>
      </c>
      <c r="D12" s="3" t="s">
        <v>253</v>
      </c>
      <c r="E12" s="2">
        <v>1985</v>
      </c>
      <c r="F12" s="1">
        <v>700</v>
      </c>
      <c r="G12" s="2">
        <v>8</v>
      </c>
      <c r="H12" s="2">
        <v>8</v>
      </c>
      <c r="I12" s="1">
        <v>451</v>
      </c>
      <c r="J12" s="1">
        <v>451</v>
      </c>
      <c r="K12" s="8">
        <v>27</v>
      </c>
      <c r="L12" s="25" t="s">
        <v>11</v>
      </c>
      <c r="M12" s="27">
        <v>600000</v>
      </c>
      <c r="N12" s="25" t="str">
        <f t="shared" si="1"/>
        <v>с. Чаган, ул. Ленина, 3Ремонт подвальных помещений, относящихся к общему имуществу в многоквартирном доме</v>
      </c>
      <c r="O12" s="21">
        <v>0</v>
      </c>
      <c r="P12" s="21" t="s">
        <v>483</v>
      </c>
      <c r="Q12" s="1">
        <v>0</v>
      </c>
      <c r="R12" s="1">
        <v>0</v>
      </c>
      <c r="S12" s="8">
        <v>1</v>
      </c>
      <c r="T12" s="19" t="s">
        <v>623</v>
      </c>
    </row>
    <row r="13" spans="1:22" ht="74.25" hidden="1" customHeight="1" x14ac:dyDescent="0.25">
      <c r="A13" s="33">
        <v>4765</v>
      </c>
      <c r="B13" s="96">
        <v>2019</v>
      </c>
      <c r="C13" s="29" t="s">
        <v>239</v>
      </c>
      <c r="D13" s="3" t="s">
        <v>252</v>
      </c>
      <c r="E13" s="2">
        <v>1985</v>
      </c>
      <c r="F13" s="1">
        <v>700</v>
      </c>
      <c r="G13" s="2">
        <v>8</v>
      </c>
      <c r="H13" s="2">
        <v>8</v>
      </c>
      <c r="I13" s="1">
        <v>463</v>
      </c>
      <c r="J13" s="1">
        <v>463</v>
      </c>
      <c r="K13" s="8">
        <v>30</v>
      </c>
      <c r="L13" s="25" t="s">
        <v>5</v>
      </c>
      <c r="M13" s="27">
        <v>438886.95999999996</v>
      </c>
      <c r="N13" s="25" t="str">
        <f t="shared" si="1"/>
        <v>с. Чаган, ул. Ленина, 2Ремонт крыши</v>
      </c>
      <c r="O13" s="1" t="s">
        <v>601</v>
      </c>
      <c r="P13" s="21" t="s">
        <v>629</v>
      </c>
      <c r="Q13" s="1"/>
      <c r="R13" s="1"/>
      <c r="S13" s="8">
        <v>1</v>
      </c>
      <c r="T13" s="19" t="s">
        <v>354</v>
      </c>
    </row>
    <row r="14" spans="1:22" ht="67.5" hidden="1" customHeight="1" x14ac:dyDescent="0.25">
      <c r="A14" s="33">
        <v>4776</v>
      </c>
      <c r="B14" s="96">
        <v>2019</v>
      </c>
      <c r="C14" s="29" t="s">
        <v>239</v>
      </c>
      <c r="D14" s="3" t="s">
        <v>251</v>
      </c>
      <c r="E14" s="2">
        <v>1987</v>
      </c>
      <c r="F14" s="1">
        <v>700</v>
      </c>
      <c r="G14" s="2">
        <v>8</v>
      </c>
      <c r="H14" s="2">
        <v>8</v>
      </c>
      <c r="I14" s="1">
        <v>471</v>
      </c>
      <c r="J14" s="1">
        <v>471</v>
      </c>
      <c r="K14" s="8">
        <v>27</v>
      </c>
      <c r="L14" s="25" t="s">
        <v>5</v>
      </c>
      <c r="M14" s="27">
        <v>446470.32</v>
      </c>
      <c r="N14" s="25" t="str">
        <f t="shared" si="1"/>
        <v>с. Чаган, ул. Ленина, 11, литер АРемонт крыши</v>
      </c>
      <c r="O14" s="1" t="s">
        <v>601</v>
      </c>
      <c r="P14" s="21" t="s">
        <v>629</v>
      </c>
      <c r="Q14" s="1"/>
      <c r="R14" s="1"/>
      <c r="S14" s="8">
        <v>1</v>
      </c>
      <c r="T14" s="19" t="s">
        <v>354</v>
      </c>
    </row>
    <row r="15" spans="1:22" ht="48.75" hidden="1" customHeight="1" x14ac:dyDescent="0.25">
      <c r="A15" s="33">
        <v>4764</v>
      </c>
      <c r="B15" s="96">
        <v>2019</v>
      </c>
      <c r="C15" s="29" t="s">
        <v>239</v>
      </c>
      <c r="D15" s="3" t="s">
        <v>250</v>
      </c>
      <c r="E15" s="2">
        <v>1985</v>
      </c>
      <c r="F15" s="1">
        <v>1200</v>
      </c>
      <c r="G15" s="2">
        <v>18</v>
      </c>
      <c r="H15" s="2">
        <v>18</v>
      </c>
      <c r="I15" s="1">
        <v>955</v>
      </c>
      <c r="J15" s="1">
        <v>955</v>
      </c>
      <c r="K15" s="8">
        <v>50</v>
      </c>
      <c r="L15" s="25" t="s">
        <v>57</v>
      </c>
      <c r="M15" s="27">
        <v>100000</v>
      </c>
      <c r="N15" s="25" t="str">
        <f t="shared" si="1"/>
        <v>с. Чаган, ул. Ленина, 1, литер АУстановка узлов управления и регулирования потребления любыми видами ресурсов</v>
      </c>
      <c r="O15" s="21" t="s">
        <v>325</v>
      </c>
      <c r="P15" s="21" t="s">
        <v>474</v>
      </c>
      <c r="Q15" s="1">
        <v>0</v>
      </c>
      <c r="R15" s="1">
        <v>0</v>
      </c>
      <c r="S15" s="8">
        <v>1</v>
      </c>
      <c r="T15" s="19" t="s">
        <v>354</v>
      </c>
    </row>
    <row r="16" spans="1:22" ht="54.75" customHeight="1" x14ac:dyDescent="0.25">
      <c r="A16" s="33">
        <v>4763</v>
      </c>
      <c r="B16" s="96">
        <v>2019</v>
      </c>
      <c r="C16" s="21" t="s">
        <v>239</v>
      </c>
      <c r="D16" s="20" t="s">
        <v>304</v>
      </c>
      <c r="E16" s="21">
        <v>1985</v>
      </c>
      <c r="F16" s="1">
        <v>700</v>
      </c>
      <c r="G16" s="2">
        <v>8</v>
      </c>
      <c r="H16" s="2">
        <v>8</v>
      </c>
      <c r="I16" s="1">
        <v>459</v>
      </c>
      <c r="J16" s="1">
        <v>459</v>
      </c>
      <c r="K16" s="8">
        <v>22</v>
      </c>
      <c r="L16" s="25" t="s">
        <v>6</v>
      </c>
      <c r="M16" s="26">
        <v>401335.83</v>
      </c>
      <c r="N16" s="25" t="str">
        <f t="shared" si="1"/>
        <v>с. Чаган, ул. Ленина, 1Ремонт фасада</v>
      </c>
      <c r="O16" s="21" t="s">
        <v>339</v>
      </c>
      <c r="P16" s="19" t="s">
        <v>409</v>
      </c>
      <c r="Q16" s="19">
        <v>652604.4</v>
      </c>
      <c r="R16" s="19" t="s">
        <v>404</v>
      </c>
      <c r="S16" s="8">
        <v>1</v>
      </c>
      <c r="T16" s="19" t="s">
        <v>347</v>
      </c>
    </row>
    <row r="17" spans="1:20" ht="54.75" customHeight="1" x14ac:dyDescent="0.25">
      <c r="A17" s="33">
        <v>4813</v>
      </c>
      <c r="B17" s="96">
        <v>2019</v>
      </c>
      <c r="C17" s="21" t="s">
        <v>239</v>
      </c>
      <c r="D17" s="20" t="s">
        <v>249</v>
      </c>
      <c r="E17" s="21">
        <v>1958</v>
      </c>
      <c r="F17" s="1">
        <v>363.4</v>
      </c>
      <c r="G17" s="2">
        <v>6</v>
      </c>
      <c r="H17" s="2">
        <v>6</v>
      </c>
      <c r="I17" s="1">
        <v>247</v>
      </c>
      <c r="J17" s="1">
        <v>247</v>
      </c>
      <c r="K17" s="8">
        <v>16</v>
      </c>
      <c r="L17" s="25" t="s">
        <v>5</v>
      </c>
      <c r="M17" s="26">
        <v>234136.24</v>
      </c>
      <c r="N17" s="25" t="str">
        <f t="shared" si="1"/>
        <v>с. Образцово- Травино, ул. Фрунзе, 10Ремонт крыши</v>
      </c>
      <c r="O17" s="21" t="s">
        <v>322</v>
      </c>
      <c r="P17" s="19" t="s">
        <v>363</v>
      </c>
      <c r="Q17" s="19">
        <v>674005.38</v>
      </c>
      <c r="R17" s="19" t="s">
        <v>385</v>
      </c>
      <c r="S17" s="8">
        <v>1</v>
      </c>
      <c r="T17" s="19" t="s">
        <v>347</v>
      </c>
    </row>
    <row r="18" spans="1:20" ht="54.75" customHeight="1" x14ac:dyDescent="0.25">
      <c r="A18" s="33">
        <v>4813</v>
      </c>
      <c r="B18" s="96">
        <v>2019</v>
      </c>
      <c r="C18" s="21" t="s">
        <v>239</v>
      </c>
      <c r="D18" s="20" t="s">
        <v>249</v>
      </c>
      <c r="E18" s="21">
        <v>1958</v>
      </c>
      <c r="F18" s="1">
        <v>363.4</v>
      </c>
      <c r="G18" s="2">
        <v>6</v>
      </c>
      <c r="H18" s="2">
        <v>6</v>
      </c>
      <c r="I18" s="1">
        <v>247</v>
      </c>
      <c r="J18" s="1">
        <v>247</v>
      </c>
      <c r="K18" s="8">
        <v>16</v>
      </c>
      <c r="L18" s="25" t="s">
        <v>6</v>
      </c>
      <c r="M18" s="26">
        <v>215969.39</v>
      </c>
      <c r="N18" s="25" t="str">
        <f t="shared" si="1"/>
        <v>с. Образцово- Травино, ул. Фрунзе, 10Ремонт фасада</v>
      </c>
      <c r="O18" s="21" t="s">
        <v>322</v>
      </c>
      <c r="P18" s="19" t="s">
        <v>363</v>
      </c>
      <c r="Q18" s="19">
        <v>765272.71</v>
      </c>
      <c r="R18" s="19" t="s">
        <v>460</v>
      </c>
      <c r="S18" s="8">
        <v>1</v>
      </c>
      <c r="T18" s="19" t="s">
        <v>347</v>
      </c>
    </row>
    <row r="19" spans="1:20" ht="54.75" customHeight="1" x14ac:dyDescent="0.25">
      <c r="A19" s="33">
        <v>4203</v>
      </c>
      <c r="B19" s="96">
        <v>2019</v>
      </c>
      <c r="C19" s="31" t="s">
        <v>181</v>
      </c>
      <c r="D19" s="3" t="s">
        <v>183</v>
      </c>
      <c r="E19" s="4">
        <v>1964</v>
      </c>
      <c r="F19" s="5">
        <v>790</v>
      </c>
      <c r="G19" s="6">
        <v>12</v>
      </c>
      <c r="H19" s="6">
        <v>12</v>
      </c>
      <c r="I19" s="5">
        <v>522.02</v>
      </c>
      <c r="J19" s="5">
        <v>522.02</v>
      </c>
      <c r="K19" s="7">
        <v>32</v>
      </c>
      <c r="L19" s="25" t="s">
        <v>10</v>
      </c>
      <c r="M19" s="27">
        <v>246476.9632</v>
      </c>
      <c r="N19" s="25" t="str">
        <f t="shared" si="1"/>
        <v>с. Никольское, ул. Московская, 47Ремонт внутридомовых инженерных систем электроснабжения</v>
      </c>
      <c r="O19" s="21" t="s">
        <v>384</v>
      </c>
      <c r="P19" s="19" t="s">
        <v>408</v>
      </c>
      <c r="Q19" s="1">
        <v>438231.6</v>
      </c>
      <c r="R19" s="19" t="s">
        <v>471</v>
      </c>
      <c r="S19" s="8">
        <v>1</v>
      </c>
      <c r="T19" s="19" t="s">
        <v>347</v>
      </c>
    </row>
    <row r="20" spans="1:20" ht="54.75" customHeight="1" x14ac:dyDescent="0.25">
      <c r="A20" s="33">
        <v>4203</v>
      </c>
      <c r="B20" s="96">
        <v>2019</v>
      </c>
      <c r="C20" s="80" t="s">
        <v>181</v>
      </c>
      <c r="D20" s="79" t="s">
        <v>183</v>
      </c>
      <c r="E20" s="4">
        <v>1964</v>
      </c>
      <c r="F20" s="5">
        <v>790</v>
      </c>
      <c r="G20" s="6">
        <v>12</v>
      </c>
      <c r="H20" s="6">
        <v>12</v>
      </c>
      <c r="I20" s="5">
        <v>522.02</v>
      </c>
      <c r="J20" s="5">
        <v>522.02</v>
      </c>
      <c r="K20" s="7">
        <v>32</v>
      </c>
      <c r="L20" s="94" t="s">
        <v>9</v>
      </c>
      <c r="M20" s="27">
        <v>298365.75119999994</v>
      </c>
      <c r="N20" s="25" t="str">
        <f t="shared" si="1"/>
        <v>с. Никольское, ул. Московская, 47Ремонт внутридомовых инженерных систем теплоснабжения</v>
      </c>
      <c r="O20" s="61" t="s">
        <v>384</v>
      </c>
      <c r="P20" s="57" t="s">
        <v>408</v>
      </c>
      <c r="Q20" s="1">
        <v>857032.8</v>
      </c>
      <c r="R20" s="19" t="s">
        <v>471</v>
      </c>
      <c r="S20" s="8">
        <v>1</v>
      </c>
      <c r="T20" s="57" t="s">
        <v>347</v>
      </c>
    </row>
    <row r="21" spans="1:20" ht="73.5" hidden="1" customHeight="1" x14ac:dyDescent="0.25">
      <c r="A21" s="33">
        <v>5353</v>
      </c>
      <c r="B21" s="96">
        <v>2019</v>
      </c>
      <c r="C21" s="29" t="s">
        <v>254</v>
      </c>
      <c r="D21" s="3" t="s">
        <v>255</v>
      </c>
      <c r="E21" s="97">
        <v>1972</v>
      </c>
      <c r="F21" s="1">
        <v>373.6</v>
      </c>
      <c r="G21" s="2">
        <v>30</v>
      </c>
      <c r="H21" s="2">
        <v>30</v>
      </c>
      <c r="I21" s="1">
        <v>362.94</v>
      </c>
      <c r="J21" s="1">
        <v>362.94</v>
      </c>
      <c r="K21" s="8">
        <v>41</v>
      </c>
      <c r="L21" s="25" t="s">
        <v>7</v>
      </c>
      <c r="M21" s="98">
        <v>135804.88920000001</v>
      </c>
      <c r="N21" s="25" t="str">
        <f t="shared" si="1"/>
        <v>с. Красный Яр, ул. Ворошилова, 16 "а"Ремонт внутридомовых инженерных систем водоснабжения</v>
      </c>
      <c r="O21" s="60" t="s">
        <v>601</v>
      </c>
      <c r="P21" s="19" t="s">
        <v>630</v>
      </c>
      <c r="Q21" s="1"/>
      <c r="R21" s="1"/>
      <c r="S21" s="84">
        <v>1</v>
      </c>
      <c r="T21" s="19" t="s">
        <v>354</v>
      </c>
    </row>
    <row r="22" spans="1:20" ht="73.5" hidden="1" customHeight="1" x14ac:dyDescent="0.25">
      <c r="A22" s="33">
        <v>5353</v>
      </c>
      <c r="B22" s="96">
        <v>2019</v>
      </c>
      <c r="C22" s="29" t="s">
        <v>254</v>
      </c>
      <c r="D22" s="3" t="s">
        <v>255</v>
      </c>
      <c r="E22" s="2">
        <v>1972</v>
      </c>
      <c r="F22" s="1">
        <v>373.6</v>
      </c>
      <c r="G22" s="2">
        <v>30</v>
      </c>
      <c r="H22" s="2">
        <v>30</v>
      </c>
      <c r="I22" s="1">
        <v>362.94</v>
      </c>
      <c r="J22" s="1">
        <v>362.94</v>
      </c>
      <c r="K22" s="8">
        <v>41</v>
      </c>
      <c r="L22" s="25" t="s">
        <v>8</v>
      </c>
      <c r="M22" s="27">
        <v>87871.40340000001</v>
      </c>
      <c r="N22" s="25" t="str">
        <f t="shared" si="1"/>
        <v>с. Красный Яр, ул. Ворошилова, 16 "а"Ремонт внутридомовых инженерных систем водоотведения</v>
      </c>
      <c r="O22" s="1" t="s">
        <v>601</v>
      </c>
      <c r="P22" s="19" t="s">
        <v>630</v>
      </c>
      <c r="Q22" s="1"/>
      <c r="R22" s="1"/>
      <c r="S22" s="8">
        <v>1</v>
      </c>
      <c r="T22" s="19" t="s">
        <v>354</v>
      </c>
    </row>
    <row r="23" spans="1:20" ht="30" hidden="1" customHeight="1" x14ac:dyDescent="0.25">
      <c r="A23" s="33">
        <v>5353</v>
      </c>
      <c r="B23" s="96">
        <v>2019</v>
      </c>
      <c r="C23" s="29" t="s">
        <v>254</v>
      </c>
      <c r="D23" s="3" t="s">
        <v>255</v>
      </c>
      <c r="E23" s="2">
        <v>1972</v>
      </c>
      <c r="F23" s="1">
        <v>373.6</v>
      </c>
      <c r="G23" s="2">
        <v>30</v>
      </c>
      <c r="H23" s="2">
        <v>30</v>
      </c>
      <c r="I23" s="1">
        <v>362.94</v>
      </c>
      <c r="J23" s="1">
        <v>362.94</v>
      </c>
      <c r="K23" s="8">
        <v>41</v>
      </c>
      <c r="L23" s="25" t="s">
        <v>10</v>
      </c>
      <c r="M23" s="27">
        <v>171365.75040000002</v>
      </c>
      <c r="N23" s="25" t="str">
        <f t="shared" si="1"/>
        <v>с. Красный Яр, ул. Ворошилова, 16 "а"Ремонт внутридомовых инженерных систем электроснабжения</v>
      </c>
      <c r="O23" s="1" t="s">
        <v>601</v>
      </c>
      <c r="P23" s="19" t="s">
        <v>630</v>
      </c>
      <c r="Q23" s="1"/>
      <c r="R23" s="1"/>
      <c r="S23" s="8">
        <v>1</v>
      </c>
      <c r="T23" s="19" t="s">
        <v>354</v>
      </c>
    </row>
    <row r="24" spans="1:20" ht="54.75" customHeight="1" x14ac:dyDescent="0.25">
      <c r="A24" s="33">
        <v>5353</v>
      </c>
      <c r="B24" s="96">
        <v>2019</v>
      </c>
      <c r="C24" s="29" t="s">
        <v>254</v>
      </c>
      <c r="D24" s="3" t="s">
        <v>255</v>
      </c>
      <c r="E24" s="2">
        <v>1972</v>
      </c>
      <c r="F24" s="1">
        <v>373.6</v>
      </c>
      <c r="G24" s="2">
        <v>30</v>
      </c>
      <c r="H24" s="2">
        <v>30</v>
      </c>
      <c r="I24" s="1">
        <v>362.94</v>
      </c>
      <c r="J24" s="1">
        <v>362.94</v>
      </c>
      <c r="K24" s="8">
        <v>41</v>
      </c>
      <c r="L24" s="25" t="s">
        <v>5</v>
      </c>
      <c r="M24" s="27">
        <v>344038.08480000001</v>
      </c>
      <c r="N24" s="25" t="str">
        <f t="shared" si="1"/>
        <v>с. Красный Яр, ул. Ворошилова, 16 "а"Ремонт крыши</v>
      </c>
      <c r="O24" s="21" t="s">
        <v>384</v>
      </c>
      <c r="P24" s="19" t="s">
        <v>390</v>
      </c>
      <c r="Q24" s="1">
        <v>800065.2</v>
      </c>
      <c r="R24" s="19" t="s">
        <v>485</v>
      </c>
      <c r="S24" s="8">
        <v>1</v>
      </c>
      <c r="T24" s="19" t="s">
        <v>347</v>
      </c>
    </row>
    <row r="25" spans="1:20" ht="54.75" customHeight="1" x14ac:dyDescent="0.25">
      <c r="A25" s="33">
        <v>5353</v>
      </c>
      <c r="B25" s="96">
        <v>2019</v>
      </c>
      <c r="C25" s="29" t="s">
        <v>254</v>
      </c>
      <c r="D25" s="3" t="s">
        <v>255</v>
      </c>
      <c r="E25" s="2">
        <v>1972</v>
      </c>
      <c r="F25" s="1">
        <v>373.6</v>
      </c>
      <c r="G25" s="2">
        <v>30</v>
      </c>
      <c r="H25" s="2">
        <v>30</v>
      </c>
      <c r="I25" s="1">
        <v>362.94</v>
      </c>
      <c r="J25" s="1">
        <v>362.94</v>
      </c>
      <c r="K25" s="8">
        <v>41</v>
      </c>
      <c r="L25" s="25" t="s">
        <v>6</v>
      </c>
      <c r="M25" s="27">
        <v>317343.84779999999</v>
      </c>
      <c r="N25" s="25" t="str">
        <f t="shared" si="1"/>
        <v>с. Красный Яр, ул. Ворошилова, 16 "а"Ремонт фасада</v>
      </c>
      <c r="O25" s="21" t="s">
        <v>384</v>
      </c>
      <c r="P25" s="19" t="s">
        <v>390</v>
      </c>
      <c r="Q25" s="1">
        <v>1041175.2</v>
      </c>
      <c r="R25" s="19" t="s">
        <v>485</v>
      </c>
      <c r="S25" s="8">
        <v>1</v>
      </c>
      <c r="T25" s="19" t="s">
        <v>347</v>
      </c>
    </row>
    <row r="26" spans="1:20" ht="54.75" customHeight="1" x14ac:dyDescent="0.25">
      <c r="A26" s="33">
        <v>4170</v>
      </c>
      <c r="B26" s="96">
        <v>2019</v>
      </c>
      <c r="C26" s="31" t="s">
        <v>181</v>
      </c>
      <c r="D26" s="3" t="s">
        <v>303</v>
      </c>
      <c r="E26" s="4">
        <v>1979</v>
      </c>
      <c r="F26" s="5">
        <v>1856</v>
      </c>
      <c r="G26" s="6">
        <v>18</v>
      </c>
      <c r="H26" s="6">
        <v>18</v>
      </c>
      <c r="I26" s="5">
        <v>1482.7</v>
      </c>
      <c r="J26" s="5">
        <v>1482.7</v>
      </c>
      <c r="K26" s="7">
        <v>23</v>
      </c>
      <c r="L26" s="25" t="s">
        <v>6</v>
      </c>
      <c r="M26" s="27">
        <v>1296428.399</v>
      </c>
      <c r="N26" s="25" t="str">
        <f t="shared" si="1"/>
        <v>с. Енотаевка, ул. Татищева, 69Ремонт фасада</v>
      </c>
      <c r="O26" s="21" t="s">
        <v>325</v>
      </c>
      <c r="P26" s="19" t="s">
        <v>400</v>
      </c>
      <c r="Q26" s="1">
        <v>848127.6</v>
      </c>
      <c r="R26" s="19" t="s">
        <v>513</v>
      </c>
      <c r="S26" s="8">
        <v>1</v>
      </c>
      <c r="T26" s="19" t="s">
        <v>347</v>
      </c>
    </row>
    <row r="27" spans="1:20" ht="54.75" customHeight="1" x14ac:dyDescent="0.25">
      <c r="A27" s="33">
        <v>4202</v>
      </c>
      <c r="B27" s="96">
        <v>2019</v>
      </c>
      <c r="C27" s="31" t="s">
        <v>181</v>
      </c>
      <c r="D27" s="3" t="s">
        <v>302</v>
      </c>
      <c r="E27" s="4">
        <v>1979</v>
      </c>
      <c r="F27" s="5">
        <v>435.2</v>
      </c>
      <c r="G27" s="6">
        <v>8</v>
      </c>
      <c r="H27" s="6">
        <v>8</v>
      </c>
      <c r="I27" s="5">
        <v>400</v>
      </c>
      <c r="J27" s="5">
        <v>400</v>
      </c>
      <c r="K27" s="7">
        <v>13</v>
      </c>
      <c r="L27" s="25" t="s">
        <v>5</v>
      </c>
      <c r="M27" s="27">
        <v>379168</v>
      </c>
      <c r="N27" s="25" t="str">
        <f t="shared" si="1"/>
        <v>с. Енотаевка, ул. Октябрьская, 60Ремонт крыши</v>
      </c>
      <c r="O27" s="21" t="s">
        <v>325</v>
      </c>
      <c r="P27" s="19" t="s">
        <v>391</v>
      </c>
      <c r="Q27" s="1">
        <v>687505</v>
      </c>
      <c r="R27" s="19" t="s">
        <v>488</v>
      </c>
      <c r="S27" s="8">
        <v>1</v>
      </c>
      <c r="T27" s="19" t="s">
        <v>347</v>
      </c>
    </row>
    <row r="28" spans="1:20" ht="64.5" hidden="1" customHeight="1" x14ac:dyDescent="0.25">
      <c r="A28" s="33">
        <v>4191</v>
      </c>
      <c r="B28" s="96">
        <v>2019</v>
      </c>
      <c r="C28" s="31" t="s">
        <v>181</v>
      </c>
      <c r="D28" s="3" t="s">
        <v>182</v>
      </c>
      <c r="E28" s="4">
        <v>1978</v>
      </c>
      <c r="F28" s="5">
        <v>1591.3</v>
      </c>
      <c r="G28" s="6">
        <v>28</v>
      </c>
      <c r="H28" s="6">
        <v>28</v>
      </c>
      <c r="I28" s="5">
        <v>1340.1</v>
      </c>
      <c r="J28" s="5">
        <v>1340.1</v>
      </c>
      <c r="K28" s="7">
        <v>21</v>
      </c>
      <c r="L28" s="25" t="s">
        <v>8</v>
      </c>
      <c r="M28" s="27">
        <v>324451.61099999998</v>
      </c>
      <c r="N28" s="25" t="str">
        <f t="shared" si="1"/>
        <v>с. Енотаевка, ул. Заречная, 1Ремонт внутридомовых инженерных систем водоотведения</v>
      </c>
      <c r="O28" s="1" t="s">
        <v>601</v>
      </c>
      <c r="P28" s="19" t="s">
        <v>627</v>
      </c>
      <c r="Q28" s="1"/>
      <c r="R28" s="1"/>
      <c r="S28" s="8">
        <v>1</v>
      </c>
      <c r="T28" s="19" t="s">
        <v>354</v>
      </c>
    </row>
    <row r="29" spans="1:20" ht="54.75" customHeight="1" x14ac:dyDescent="0.25">
      <c r="A29" s="33" t="s">
        <v>306</v>
      </c>
      <c r="B29" s="96">
        <v>2019</v>
      </c>
      <c r="C29" s="31" t="s">
        <v>181</v>
      </c>
      <c r="D29" s="114" t="s">
        <v>620</v>
      </c>
      <c r="E29" s="2">
        <v>1993</v>
      </c>
      <c r="F29" s="1">
        <v>1235</v>
      </c>
      <c r="G29" s="2">
        <v>0</v>
      </c>
      <c r="H29" s="2">
        <v>0</v>
      </c>
      <c r="I29" s="1">
        <v>1150</v>
      </c>
      <c r="J29" s="1">
        <v>1150</v>
      </c>
      <c r="K29" s="8">
        <v>28</v>
      </c>
      <c r="L29" s="25" t="s">
        <v>6</v>
      </c>
      <c r="M29" s="27">
        <v>1005525.5</v>
      </c>
      <c r="N29" s="25" t="str">
        <f t="shared" si="1"/>
        <v>с. Енотаевка, ул. Донская/Татищева, 12/44 "А"Ремонт фасада</v>
      </c>
      <c r="O29" s="21" t="s">
        <v>325</v>
      </c>
      <c r="P29" s="19" t="s">
        <v>400</v>
      </c>
      <c r="Q29" s="1">
        <v>1418127.6</v>
      </c>
      <c r="R29" s="19" t="s">
        <v>552</v>
      </c>
      <c r="S29" s="8">
        <v>1</v>
      </c>
      <c r="T29" s="19" t="s">
        <v>347</v>
      </c>
    </row>
    <row r="30" spans="1:20" ht="54.75" customHeight="1" x14ac:dyDescent="0.25">
      <c r="A30" s="33">
        <v>4165</v>
      </c>
      <c r="B30" s="96">
        <v>2019</v>
      </c>
      <c r="C30" s="31" t="s">
        <v>181</v>
      </c>
      <c r="D30" s="3" t="s">
        <v>301</v>
      </c>
      <c r="E30" s="4">
        <v>1978</v>
      </c>
      <c r="F30" s="5">
        <v>904.4</v>
      </c>
      <c r="G30" s="6">
        <v>18</v>
      </c>
      <c r="H30" s="6">
        <v>18</v>
      </c>
      <c r="I30" s="5">
        <v>880.7</v>
      </c>
      <c r="J30" s="5">
        <v>880.7</v>
      </c>
      <c r="K30" s="7">
        <v>33</v>
      </c>
      <c r="L30" s="25" t="s">
        <v>5</v>
      </c>
      <c r="M30" s="27">
        <v>834833.14399999997</v>
      </c>
      <c r="N30" s="25" t="str">
        <f t="shared" si="1"/>
        <v>с. Енотаевка, ул. Волжская, 1Ремонт крыши</v>
      </c>
      <c r="O30" s="21" t="s">
        <v>325</v>
      </c>
      <c r="P30" s="19" t="s">
        <v>391</v>
      </c>
      <c r="Q30" s="1">
        <v>1518451</v>
      </c>
      <c r="R30" s="19" t="s">
        <v>487</v>
      </c>
      <c r="S30" s="8">
        <v>1</v>
      </c>
      <c r="T30" s="19" t="s">
        <v>347</v>
      </c>
    </row>
    <row r="31" spans="1:20" ht="55.5" hidden="1" customHeight="1" x14ac:dyDescent="0.25">
      <c r="A31" s="33">
        <v>4741</v>
      </c>
      <c r="B31" s="96">
        <v>2019</v>
      </c>
      <c r="C31" s="29" t="s">
        <v>239</v>
      </c>
      <c r="D31" s="3" t="s">
        <v>248</v>
      </c>
      <c r="E31" s="2">
        <v>1977</v>
      </c>
      <c r="F31" s="1">
        <v>985.9</v>
      </c>
      <c r="G31" s="2">
        <v>18</v>
      </c>
      <c r="H31" s="2">
        <v>18</v>
      </c>
      <c r="I31" s="1">
        <v>895.9</v>
      </c>
      <c r="J31" s="1">
        <v>895.9</v>
      </c>
      <c r="K31" s="8">
        <v>45</v>
      </c>
      <c r="L31" s="25" t="s">
        <v>8</v>
      </c>
      <c r="M31" s="27">
        <v>216906.34900000002</v>
      </c>
      <c r="N31" s="25" t="str">
        <f t="shared" si="1"/>
        <v>р. п. Кировский, ул. Народная, 10Ремонт внутридомовых инженерных систем водоотведения</v>
      </c>
      <c r="O31" s="21">
        <v>0</v>
      </c>
      <c r="P31" s="21" t="s">
        <v>483</v>
      </c>
      <c r="Q31" s="1">
        <v>0</v>
      </c>
      <c r="R31" s="1">
        <v>0</v>
      </c>
      <c r="S31" s="8">
        <v>1</v>
      </c>
      <c r="T31" s="19" t="s">
        <v>623</v>
      </c>
    </row>
    <row r="32" spans="1:20" ht="54.75" customHeight="1" x14ac:dyDescent="0.25">
      <c r="A32" s="33">
        <v>4531</v>
      </c>
      <c r="B32" s="96">
        <v>2019</v>
      </c>
      <c r="C32" s="99" t="s">
        <v>236</v>
      </c>
      <c r="D32" s="48" t="s">
        <v>366</v>
      </c>
      <c r="E32" s="10">
        <v>1951</v>
      </c>
      <c r="F32" s="13">
        <v>416.9</v>
      </c>
      <c r="G32" s="12">
        <v>8</v>
      </c>
      <c r="H32" s="12">
        <v>8</v>
      </c>
      <c r="I32" s="13">
        <v>291.89999999999998</v>
      </c>
      <c r="J32" s="13">
        <v>267.2</v>
      </c>
      <c r="K32" s="14">
        <v>17</v>
      </c>
      <c r="L32" s="47" t="s">
        <v>12</v>
      </c>
      <c r="M32" s="44">
        <v>118898.40000000001</v>
      </c>
      <c r="N32" s="25" t="str">
        <f t="shared" si="1"/>
        <v xml:space="preserve">р. п. Ильинка, ул. Чкалова, 18Ремонт фундамента многоквартирного дома </v>
      </c>
      <c r="O32" s="21" t="s">
        <v>336</v>
      </c>
      <c r="P32" s="19" t="s">
        <v>452</v>
      </c>
      <c r="Q32" s="19">
        <v>158505.99</v>
      </c>
      <c r="R32" s="21" t="s">
        <v>529</v>
      </c>
      <c r="S32" s="8">
        <v>1</v>
      </c>
      <c r="T32" s="19" t="s">
        <v>347</v>
      </c>
    </row>
    <row r="33" spans="1:20" ht="54.75" customHeight="1" x14ac:dyDescent="0.25">
      <c r="A33" s="33">
        <v>4542</v>
      </c>
      <c r="B33" s="96">
        <v>2019</v>
      </c>
      <c r="C33" s="29" t="s">
        <v>236</v>
      </c>
      <c r="D33" s="3" t="s">
        <v>300</v>
      </c>
      <c r="E33" s="2">
        <v>1940</v>
      </c>
      <c r="F33" s="1">
        <v>462.5</v>
      </c>
      <c r="G33" s="2">
        <v>14</v>
      </c>
      <c r="H33" s="2">
        <v>14</v>
      </c>
      <c r="I33" s="1">
        <v>439.3</v>
      </c>
      <c r="J33" s="1">
        <v>222.4</v>
      </c>
      <c r="K33" s="8">
        <v>30</v>
      </c>
      <c r="L33" s="25" t="s">
        <v>5</v>
      </c>
      <c r="M33" s="27">
        <v>208210.62</v>
      </c>
      <c r="N33" s="25" t="str">
        <f t="shared" si="1"/>
        <v>р. п. Ильинка, ул. Советская, 25Ремонт крыши</v>
      </c>
      <c r="O33" s="21" t="s">
        <v>346</v>
      </c>
      <c r="P33" s="19" t="s">
        <v>395</v>
      </c>
      <c r="Q33" s="1">
        <v>1617195.36</v>
      </c>
      <c r="R33" s="19" t="s">
        <v>466</v>
      </c>
      <c r="S33" s="8">
        <v>1</v>
      </c>
      <c r="T33" s="19" t="s">
        <v>347</v>
      </c>
    </row>
    <row r="34" spans="1:20" ht="30" hidden="1" customHeight="1" x14ac:dyDescent="0.25">
      <c r="A34" s="33">
        <v>4792</v>
      </c>
      <c r="B34" s="96">
        <v>2019</v>
      </c>
      <c r="C34" s="29" t="s">
        <v>239</v>
      </c>
      <c r="D34" s="3" t="s">
        <v>247</v>
      </c>
      <c r="E34" s="2">
        <v>1960</v>
      </c>
      <c r="F34" s="1">
        <v>600</v>
      </c>
      <c r="G34" s="2">
        <v>10</v>
      </c>
      <c r="H34" s="2">
        <v>10</v>
      </c>
      <c r="I34" s="1">
        <v>510</v>
      </c>
      <c r="J34" s="1">
        <v>510</v>
      </c>
      <c r="K34" s="8">
        <v>40</v>
      </c>
      <c r="L34" s="25" t="s">
        <v>10</v>
      </c>
      <c r="M34" s="27">
        <v>240801.6</v>
      </c>
      <c r="N34" s="25" t="str">
        <f t="shared" si="1"/>
        <v>р. п. Волго - Каспийский, ул. Набережная, 18Ремонт внутридомовых инженерных систем электроснабжения</v>
      </c>
      <c r="O34" s="21" t="s">
        <v>325</v>
      </c>
      <c r="P34" s="21" t="s">
        <v>474</v>
      </c>
      <c r="Q34" s="1">
        <v>0</v>
      </c>
      <c r="R34" s="1">
        <v>0</v>
      </c>
      <c r="S34" s="8">
        <v>1</v>
      </c>
      <c r="T34" s="19" t="s">
        <v>354</v>
      </c>
    </row>
    <row r="35" spans="1:20" ht="54.75" customHeight="1" x14ac:dyDescent="0.25">
      <c r="A35" s="33">
        <v>4110</v>
      </c>
      <c r="B35" s="96">
        <v>2019</v>
      </c>
      <c r="C35" s="61" t="s">
        <v>168</v>
      </c>
      <c r="D35" s="83" t="s">
        <v>175</v>
      </c>
      <c r="E35" s="21">
        <v>1968</v>
      </c>
      <c r="F35" s="5">
        <v>679.2</v>
      </c>
      <c r="G35" s="6">
        <v>16</v>
      </c>
      <c r="H35" s="6">
        <v>16</v>
      </c>
      <c r="I35" s="5">
        <v>627.70000000000005</v>
      </c>
      <c r="J35" s="5">
        <v>627.70000000000005</v>
      </c>
      <c r="K35" s="7">
        <v>48</v>
      </c>
      <c r="L35" s="94" t="s">
        <v>6</v>
      </c>
      <c r="M35" s="26">
        <v>548842.049</v>
      </c>
      <c r="N35" s="25" t="str">
        <f t="shared" si="1"/>
        <v>п.Володарский, ул.Фрунзе, 14Ремонт фасада</v>
      </c>
      <c r="O35" s="115" t="s">
        <v>342</v>
      </c>
      <c r="P35" s="57" t="s">
        <v>334</v>
      </c>
      <c r="Q35" s="19">
        <v>1009884</v>
      </c>
      <c r="R35" s="19" t="s">
        <v>513</v>
      </c>
      <c r="S35" s="8">
        <v>1</v>
      </c>
      <c r="T35" s="57" t="s">
        <v>347</v>
      </c>
    </row>
    <row r="36" spans="1:20" ht="54.75" customHeight="1" x14ac:dyDescent="0.25">
      <c r="A36" s="33">
        <v>4122</v>
      </c>
      <c r="B36" s="96">
        <v>2019</v>
      </c>
      <c r="C36" s="21" t="s">
        <v>168</v>
      </c>
      <c r="D36" s="20" t="s">
        <v>174</v>
      </c>
      <c r="E36" s="100">
        <v>1975</v>
      </c>
      <c r="F36" s="5">
        <v>971.5</v>
      </c>
      <c r="G36" s="6">
        <v>22</v>
      </c>
      <c r="H36" s="6">
        <v>22</v>
      </c>
      <c r="I36" s="5">
        <v>889.9</v>
      </c>
      <c r="J36" s="5">
        <v>889.9</v>
      </c>
      <c r="K36" s="7">
        <v>67</v>
      </c>
      <c r="L36" s="25" t="s">
        <v>5</v>
      </c>
      <c r="M36" s="24">
        <v>843554.00799999991</v>
      </c>
      <c r="N36" s="25" t="str">
        <f t="shared" si="1"/>
        <v>п.Володарский, ул.Свердлова, 37Ремонт крыши</v>
      </c>
      <c r="O36" s="59" t="s">
        <v>342</v>
      </c>
      <c r="P36" s="19" t="s">
        <v>334</v>
      </c>
      <c r="Q36" s="19">
        <v>1625278</v>
      </c>
      <c r="R36" s="19" t="s">
        <v>503</v>
      </c>
      <c r="S36" s="8">
        <v>1</v>
      </c>
      <c r="T36" s="19" t="s">
        <v>347</v>
      </c>
    </row>
    <row r="37" spans="1:20" ht="54.75" customHeight="1" x14ac:dyDescent="0.25">
      <c r="A37" s="33">
        <v>4124</v>
      </c>
      <c r="B37" s="96">
        <v>2019</v>
      </c>
      <c r="C37" s="21" t="s">
        <v>168</v>
      </c>
      <c r="D37" s="20" t="s">
        <v>173</v>
      </c>
      <c r="E37" s="21">
        <v>1976</v>
      </c>
      <c r="F37" s="5">
        <v>967.4</v>
      </c>
      <c r="G37" s="6">
        <v>22</v>
      </c>
      <c r="H37" s="6">
        <v>22</v>
      </c>
      <c r="I37" s="5">
        <v>885.2</v>
      </c>
      <c r="J37" s="5">
        <v>885.2</v>
      </c>
      <c r="K37" s="7">
        <v>54</v>
      </c>
      <c r="L37" s="25" t="s">
        <v>6</v>
      </c>
      <c r="M37" s="26">
        <v>773992.32400000002</v>
      </c>
      <c r="N37" s="25" t="str">
        <f t="shared" si="1"/>
        <v>п.Володарский, ул.Свердлова, 35Ремонт фасада</v>
      </c>
      <c r="O37" s="59" t="s">
        <v>342</v>
      </c>
      <c r="P37" s="19" t="s">
        <v>334</v>
      </c>
      <c r="Q37" s="19">
        <v>1128911</v>
      </c>
      <c r="R37" s="19" t="s">
        <v>496</v>
      </c>
      <c r="S37" s="8">
        <v>1</v>
      </c>
      <c r="T37" s="19" t="s">
        <v>347</v>
      </c>
    </row>
    <row r="38" spans="1:20" ht="112.5" hidden="1" customHeight="1" x14ac:dyDescent="0.25">
      <c r="A38" s="33">
        <v>4124</v>
      </c>
      <c r="B38" s="96">
        <v>2019</v>
      </c>
      <c r="C38" s="29" t="s">
        <v>168</v>
      </c>
      <c r="D38" s="3" t="s">
        <v>173</v>
      </c>
      <c r="E38" s="97">
        <v>1976</v>
      </c>
      <c r="F38" s="5">
        <v>967.4</v>
      </c>
      <c r="G38" s="6">
        <v>22</v>
      </c>
      <c r="H38" s="6">
        <v>22</v>
      </c>
      <c r="I38" s="5">
        <v>885.2</v>
      </c>
      <c r="J38" s="5">
        <v>885.2</v>
      </c>
      <c r="K38" s="7">
        <v>54</v>
      </c>
      <c r="L38" s="25" t="s">
        <v>7</v>
      </c>
      <c r="M38" s="98">
        <v>331224.136</v>
      </c>
      <c r="N38" s="25" t="str">
        <f t="shared" si="1"/>
        <v>п.Володарский, ул.Свердлова, 35Ремонт внутридомовых инженерных систем водоснабжения</v>
      </c>
      <c r="O38" s="21">
        <v>0</v>
      </c>
      <c r="P38" s="19" t="s">
        <v>484</v>
      </c>
      <c r="Q38" s="1">
        <v>0</v>
      </c>
      <c r="R38" s="1">
        <v>0</v>
      </c>
      <c r="S38" s="84">
        <v>1</v>
      </c>
      <c r="T38" s="19" t="s">
        <v>623</v>
      </c>
    </row>
    <row r="39" spans="1:20" ht="54.75" customHeight="1" x14ac:dyDescent="0.25">
      <c r="A39" s="33">
        <v>4118</v>
      </c>
      <c r="B39" s="96">
        <v>2019</v>
      </c>
      <c r="C39" s="61" t="s">
        <v>168</v>
      </c>
      <c r="D39" s="83" t="s">
        <v>172</v>
      </c>
      <c r="E39" s="21">
        <v>1973</v>
      </c>
      <c r="F39" s="5">
        <v>897</v>
      </c>
      <c r="G39" s="6">
        <v>16</v>
      </c>
      <c r="H39" s="6">
        <v>16</v>
      </c>
      <c r="I39" s="5">
        <v>836.28</v>
      </c>
      <c r="J39" s="5">
        <v>836.28</v>
      </c>
      <c r="K39" s="7">
        <v>43</v>
      </c>
      <c r="L39" s="94" t="s">
        <v>6</v>
      </c>
      <c r="M39" s="26">
        <v>731218.14359999995</v>
      </c>
      <c r="N39" s="25" t="str">
        <f t="shared" si="1"/>
        <v>п.Володарский, ул.Свердлова, 33Ремонт фасада</v>
      </c>
      <c r="O39" s="115" t="s">
        <v>342</v>
      </c>
      <c r="P39" s="57" t="s">
        <v>334</v>
      </c>
      <c r="Q39" s="19">
        <v>963831</v>
      </c>
      <c r="R39" s="19" t="s">
        <v>495</v>
      </c>
      <c r="S39" s="8">
        <v>1</v>
      </c>
      <c r="T39" s="57" t="s">
        <v>347</v>
      </c>
    </row>
    <row r="40" spans="1:20" ht="77.25" hidden="1" customHeight="1" x14ac:dyDescent="0.25">
      <c r="A40" s="33">
        <v>4123</v>
      </c>
      <c r="B40" s="96">
        <v>2019</v>
      </c>
      <c r="C40" s="29" t="s">
        <v>168</v>
      </c>
      <c r="D40" s="3" t="s">
        <v>171</v>
      </c>
      <c r="E40" s="97">
        <v>1986</v>
      </c>
      <c r="F40" s="5">
        <v>6039.4</v>
      </c>
      <c r="G40" s="6">
        <v>96</v>
      </c>
      <c r="H40" s="6">
        <v>96</v>
      </c>
      <c r="I40" s="5">
        <v>4118.2</v>
      </c>
      <c r="J40" s="5">
        <v>4118.2</v>
      </c>
      <c r="K40" s="7">
        <v>284</v>
      </c>
      <c r="L40" s="25" t="s">
        <v>11</v>
      </c>
      <c r="M40" s="98">
        <v>200000</v>
      </c>
      <c r="N40" s="25" t="str">
        <f t="shared" si="1"/>
        <v>п.Володарский, ул.Садовая, 20Ремонт подвальных помещений, относящихся к общему имуществу в многоквартирном доме</v>
      </c>
      <c r="O40" s="21">
        <v>0</v>
      </c>
      <c r="P40" s="19" t="s">
        <v>484</v>
      </c>
      <c r="Q40" s="1">
        <v>0</v>
      </c>
      <c r="R40" s="1">
        <v>0</v>
      </c>
      <c r="S40" s="84">
        <v>1</v>
      </c>
      <c r="T40" s="19" t="s">
        <v>623</v>
      </c>
    </row>
    <row r="41" spans="1:20" ht="54.75" customHeight="1" x14ac:dyDescent="0.25">
      <c r="A41" s="33">
        <v>4802</v>
      </c>
      <c r="B41" s="96">
        <v>2019</v>
      </c>
      <c r="C41" s="21" t="s">
        <v>239</v>
      </c>
      <c r="D41" s="20" t="s">
        <v>246</v>
      </c>
      <c r="E41" s="21">
        <v>1968</v>
      </c>
      <c r="F41" s="1">
        <v>978.2</v>
      </c>
      <c r="G41" s="2">
        <v>8</v>
      </c>
      <c r="H41" s="2">
        <v>8</v>
      </c>
      <c r="I41" s="1">
        <v>386.9</v>
      </c>
      <c r="J41" s="1">
        <v>386.9</v>
      </c>
      <c r="K41" s="8">
        <v>13</v>
      </c>
      <c r="L41" s="25" t="s">
        <v>6</v>
      </c>
      <c r="M41" s="26">
        <v>338293.75299999997</v>
      </c>
      <c r="N41" s="25" t="str">
        <f t="shared" si="1"/>
        <v>п. Каспий, ул. Советская, 3Ремонт фасада</v>
      </c>
      <c r="O41" s="21" t="s">
        <v>325</v>
      </c>
      <c r="P41" s="19" t="s">
        <v>362</v>
      </c>
      <c r="Q41" s="19">
        <v>869638</v>
      </c>
      <c r="R41" s="54" t="s">
        <v>459</v>
      </c>
      <c r="S41" s="8">
        <v>1</v>
      </c>
      <c r="T41" s="19" t="s">
        <v>347</v>
      </c>
    </row>
    <row r="42" spans="1:20" ht="54.75" customHeight="1" x14ac:dyDescent="0.25">
      <c r="A42" s="33">
        <v>4802</v>
      </c>
      <c r="B42" s="96">
        <v>2019</v>
      </c>
      <c r="C42" s="21" t="s">
        <v>239</v>
      </c>
      <c r="D42" s="20" t="s">
        <v>246</v>
      </c>
      <c r="E42" s="21">
        <v>1968</v>
      </c>
      <c r="F42" s="1">
        <v>978.2</v>
      </c>
      <c r="G42" s="2">
        <v>8</v>
      </c>
      <c r="H42" s="2">
        <v>8</v>
      </c>
      <c r="I42" s="1">
        <v>386.9</v>
      </c>
      <c r="J42" s="1">
        <v>386.9</v>
      </c>
      <c r="K42" s="8">
        <v>13</v>
      </c>
      <c r="L42" s="25" t="s">
        <v>5</v>
      </c>
      <c r="M42" s="26">
        <v>366750.24799999996</v>
      </c>
      <c r="N42" s="19"/>
      <c r="O42" s="21" t="s">
        <v>325</v>
      </c>
      <c r="P42" s="19" t="s">
        <v>362</v>
      </c>
      <c r="Q42" s="19">
        <v>916971</v>
      </c>
      <c r="R42" s="28" t="s">
        <v>428</v>
      </c>
      <c r="S42" s="40">
        <v>1</v>
      </c>
      <c r="T42" s="19" t="s">
        <v>347</v>
      </c>
    </row>
    <row r="43" spans="1:20" ht="54.75" customHeight="1" x14ac:dyDescent="0.25">
      <c r="A43" s="33">
        <v>4801</v>
      </c>
      <c r="B43" s="96">
        <v>2019</v>
      </c>
      <c r="C43" s="21" t="s">
        <v>239</v>
      </c>
      <c r="D43" s="20" t="s">
        <v>245</v>
      </c>
      <c r="E43" s="21">
        <v>1967</v>
      </c>
      <c r="F43" s="1">
        <v>978.2</v>
      </c>
      <c r="G43" s="2">
        <v>8</v>
      </c>
      <c r="H43" s="2">
        <v>8</v>
      </c>
      <c r="I43" s="1">
        <v>386.9</v>
      </c>
      <c r="J43" s="1">
        <v>386.9</v>
      </c>
      <c r="K43" s="8">
        <v>15</v>
      </c>
      <c r="L43" s="25" t="s">
        <v>5</v>
      </c>
      <c r="M43" s="26">
        <v>366750.24799999996</v>
      </c>
      <c r="N43" s="25" t="str">
        <f t="shared" ref="N43:N52" si="2">CONCATENATE(D43,L43)</f>
        <v>п. Каспий, ул. Советская, 2Ремонт крыши</v>
      </c>
      <c r="O43" s="21" t="s">
        <v>325</v>
      </c>
      <c r="P43" s="19" t="s">
        <v>362</v>
      </c>
      <c r="Q43" s="19">
        <v>944347</v>
      </c>
      <c r="R43" s="28" t="s">
        <v>428</v>
      </c>
      <c r="S43" s="8">
        <v>1</v>
      </c>
      <c r="T43" s="19" t="s">
        <v>347</v>
      </c>
    </row>
    <row r="44" spans="1:20" ht="54.75" customHeight="1" x14ac:dyDescent="0.25">
      <c r="A44" s="33">
        <v>4801</v>
      </c>
      <c r="B44" s="96">
        <v>2019</v>
      </c>
      <c r="C44" s="21" t="s">
        <v>239</v>
      </c>
      <c r="D44" s="20" t="s">
        <v>245</v>
      </c>
      <c r="E44" s="21">
        <v>1967</v>
      </c>
      <c r="F44" s="1">
        <v>978.2</v>
      </c>
      <c r="G44" s="2">
        <v>8</v>
      </c>
      <c r="H44" s="2">
        <v>8</v>
      </c>
      <c r="I44" s="1">
        <v>386.9</v>
      </c>
      <c r="J44" s="1">
        <v>386.9</v>
      </c>
      <c r="K44" s="8">
        <v>15</v>
      </c>
      <c r="L44" s="25" t="s">
        <v>6</v>
      </c>
      <c r="M44" s="26">
        <v>338293.75299999997</v>
      </c>
      <c r="N44" s="25" t="str">
        <f t="shared" si="2"/>
        <v>п. Каспий, ул. Советская, 2Ремонт фасада</v>
      </c>
      <c r="O44" s="21" t="s">
        <v>325</v>
      </c>
      <c r="P44" s="19" t="s">
        <v>362</v>
      </c>
      <c r="Q44" s="19">
        <v>728306</v>
      </c>
      <c r="R44" s="19" t="s">
        <v>458</v>
      </c>
      <c r="S44" s="8">
        <v>1</v>
      </c>
      <c r="T44" s="19" t="s">
        <v>347</v>
      </c>
    </row>
    <row r="45" spans="1:20" ht="54.75" customHeight="1" x14ac:dyDescent="0.25">
      <c r="A45" s="33">
        <v>4800</v>
      </c>
      <c r="B45" s="96">
        <v>2019</v>
      </c>
      <c r="C45" s="29" t="s">
        <v>239</v>
      </c>
      <c r="D45" s="3" t="s">
        <v>244</v>
      </c>
      <c r="E45" s="2">
        <v>1965</v>
      </c>
      <c r="F45" s="1">
        <v>978.2</v>
      </c>
      <c r="G45" s="2">
        <v>8</v>
      </c>
      <c r="H45" s="2">
        <v>8</v>
      </c>
      <c r="I45" s="1">
        <v>386.9</v>
      </c>
      <c r="J45" s="1">
        <v>386.9</v>
      </c>
      <c r="K45" s="8">
        <v>18</v>
      </c>
      <c r="L45" s="25" t="s">
        <v>5</v>
      </c>
      <c r="M45" s="27">
        <v>366750.24799999996</v>
      </c>
      <c r="N45" s="25" t="str">
        <f t="shared" si="2"/>
        <v>п. Каспий, ул. Советская, 1Ремонт крыши</v>
      </c>
      <c r="O45" s="21" t="s">
        <v>406</v>
      </c>
      <c r="P45" s="19" t="s">
        <v>389</v>
      </c>
      <c r="Q45" s="1">
        <v>931864.07</v>
      </c>
      <c r="R45" s="19" t="s">
        <v>496</v>
      </c>
      <c r="S45" s="8">
        <v>1</v>
      </c>
      <c r="T45" s="19" t="s">
        <v>347</v>
      </c>
    </row>
    <row r="46" spans="1:20" ht="54.75" customHeight="1" x14ac:dyDescent="0.25">
      <c r="A46" s="33">
        <v>4800</v>
      </c>
      <c r="B46" s="96">
        <v>2019</v>
      </c>
      <c r="C46" s="29" t="s">
        <v>239</v>
      </c>
      <c r="D46" s="3" t="s">
        <v>244</v>
      </c>
      <c r="E46" s="2">
        <v>1965</v>
      </c>
      <c r="F46" s="1">
        <v>978.2</v>
      </c>
      <c r="G46" s="2">
        <v>8</v>
      </c>
      <c r="H46" s="2">
        <v>8</v>
      </c>
      <c r="I46" s="1">
        <v>386.9</v>
      </c>
      <c r="J46" s="1">
        <v>386.9</v>
      </c>
      <c r="K46" s="8">
        <v>18</v>
      </c>
      <c r="L46" s="25" t="s">
        <v>6</v>
      </c>
      <c r="M46" s="27">
        <v>338293.75299999997</v>
      </c>
      <c r="N46" s="25" t="str">
        <f t="shared" si="2"/>
        <v>п. Каспий, ул. Советская, 1Ремонт фасада</v>
      </c>
      <c r="O46" s="21" t="s">
        <v>406</v>
      </c>
      <c r="P46" s="19" t="s">
        <v>389</v>
      </c>
      <c r="Q46" s="1">
        <v>741613.21</v>
      </c>
      <c r="R46" s="19" t="s">
        <v>496</v>
      </c>
      <c r="S46" s="8">
        <v>1</v>
      </c>
      <c r="T46" s="19" t="s">
        <v>347</v>
      </c>
    </row>
    <row r="47" spans="1:20" ht="54.75" customHeight="1" x14ac:dyDescent="0.25">
      <c r="A47" s="33">
        <v>4113</v>
      </c>
      <c r="B47" s="96">
        <v>2019</v>
      </c>
      <c r="C47" s="21" t="s">
        <v>168</v>
      </c>
      <c r="D47" s="20" t="s">
        <v>170</v>
      </c>
      <c r="E47" s="21">
        <v>1971</v>
      </c>
      <c r="F47" s="5">
        <v>1100.5</v>
      </c>
      <c r="G47" s="6">
        <v>24</v>
      </c>
      <c r="H47" s="6">
        <v>24</v>
      </c>
      <c r="I47" s="5">
        <v>1018</v>
      </c>
      <c r="J47" s="5">
        <v>1018</v>
      </c>
      <c r="K47" s="7">
        <v>64</v>
      </c>
      <c r="L47" s="25" t="s">
        <v>6</v>
      </c>
      <c r="M47" s="26">
        <v>890108.66</v>
      </c>
      <c r="N47" s="25" t="str">
        <f t="shared" si="2"/>
        <v>п. Володарский, ул. Мичурина, 25Ремонт фасада</v>
      </c>
      <c r="O47" s="59" t="s">
        <v>342</v>
      </c>
      <c r="P47" s="19" t="s">
        <v>334</v>
      </c>
      <c r="Q47" s="19">
        <v>1094562</v>
      </c>
      <c r="R47" s="19" t="s">
        <v>496</v>
      </c>
      <c r="S47" s="8">
        <v>1</v>
      </c>
      <c r="T47" s="19" t="s">
        <v>347</v>
      </c>
    </row>
    <row r="48" spans="1:20" ht="54.75" customHeight="1" x14ac:dyDescent="0.25">
      <c r="A48" s="33">
        <v>4160</v>
      </c>
      <c r="B48" s="96">
        <v>2019</v>
      </c>
      <c r="C48" s="21" t="s">
        <v>168</v>
      </c>
      <c r="D48" s="20" t="s">
        <v>169</v>
      </c>
      <c r="E48" s="21">
        <v>1966</v>
      </c>
      <c r="F48" s="5">
        <v>404.91</v>
      </c>
      <c r="G48" s="6">
        <v>9</v>
      </c>
      <c r="H48" s="6">
        <v>9</v>
      </c>
      <c r="I48" s="5">
        <v>372.91</v>
      </c>
      <c r="J48" s="5">
        <v>372.91</v>
      </c>
      <c r="K48" s="7">
        <v>39</v>
      </c>
      <c r="L48" s="25" t="s">
        <v>6</v>
      </c>
      <c r="M48" s="26">
        <v>326061.31670000002</v>
      </c>
      <c r="N48" s="25" t="str">
        <f t="shared" si="2"/>
        <v>п. Винный, ул. Октябрьская, 1Ремонт фасада</v>
      </c>
      <c r="O48" s="21" t="s">
        <v>384</v>
      </c>
      <c r="P48" s="19" t="s">
        <v>341</v>
      </c>
      <c r="Q48" s="19">
        <v>617638.80000000005</v>
      </c>
      <c r="R48" s="19" t="s">
        <v>509</v>
      </c>
      <c r="S48" s="8">
        <v>1</v>
      </c>
      <c r="T48" s="19" t="s">
        <v>347</v>
      </c>
    </row>
    <row r="49" spans="1:25" ht="54.75" customHeight="1" x14ac:dyDescent="0.25">
      <c r="A49" s="33">
        <v>4160</v>
      </c>
      <c r="B49" s="96">
        <v>2019</v>
      </c>
      <c r="C49" s="21" t="s">
        <v>168</v>
      </c>
      <c r="D49" s="20" t="s">
        <v>169</v>
      </c>
      <c r="E49" s="21">
        <v>1966</v>
      </c>
      <c r="F49" s="5">
        <v>404.91</v>
      </c>
      <c r="G49" s="6">
        <v>9</v>
      </c>
      <c r="H49" s="6">
        <v>9</v>
      </c>
      <c r="I49" s="5">
        <v>372.91</v>
      </c>
      <c r="J49" s="5">
        <v>372.91</v>
      </c>
      <c r="K49" s="7">
        <v>39</v>
      </c>
      <c r="L49" s="25" t="s">
        <v>12</v>
      </c>
      <c r="M49" s="26">
        <v>159605.48000000001</v>
      </c>
      <c r="N49" s="25" t="str">
        <f t="shared" si="2"/>
        <v xml:space="preserve">п. Винный, ул. Октябрьская, 1Ремонт фундамента многоквартирного дома </v>
      </c>
      <c r="O49" s="21" t="s">
        <v>384</v>
      </c>
      <c r="P49" s="19" t="s">
        <v>341</v>
      </c>
      <c r="Q49" s="19">
        <v>232884.72</v>
      </c>
      <c r="R49" s="19" t="s">
        <v>509</v>
      </c>
      <c r="S49" s="8">
        <v>1</v>
      </c>
      <c r="T49" s="19" t="s">
        <v>347</v>
      </c>
    </row>
    <row r="50" spans="1:25" ht="46.5" hidden="1" customHeight="1" x14ac:dyDescent="0.25">
      <c r="A50" s="33">
        <v>5216</v>
      </c>
      <c r="B50" s="96">
        <v>2019</v>
      </c>
      <c r="C50" s="29" t="s">
        <v>266</v>
      </c>
      <c r="D50" s="3" t="s">
        <v>267</v>
      </c>
      <c r="E50" s="2">
        <v>1981</v>
      </c>
      <c r="F50" s="1">
        <v>857.9</v>
      </c>
      <c r="G50" s="2">
        <v>20</v>
      </c>
      <c r="H50" s="2">
        <v>20</v>
      </c>
      <c r="I50" s="1">
        <v>443</v>
      </c>
      <c r="J50" s="1">
        <v>443</v>
      </c>
      <c r="K50" s="8">
        <v>32</v>
      </c>
      <c r="L50" s="25" t="s">
        <v>657</v>
      </c>
      <c r="M50" s="27">
        <v>387345.91</v>
      </c>
      <c r="N50" s="25" t="str">
        <f t="shared" si="2"/>
        <v>г.Харабали, 7 квартал, 12Ремонт фасада/Выполнение работ по оценке технического состояния многоквартирных домов 
с проведением инструментального обследования несущих и ненесущих конструкций</v>
      </c>
      <c r="O50" s="21" t="s">
        <v>633</v>
      </c>
      <c r="P50" s="67" t="s">
        <v>639</v>
      </c>
      <c r="Q50" s="1"/>
      <c r="R50" s="1"/>
      <c r="S50" s="8">
        <v>1</v>
      </c>
      <c r="T50" s="19" t="s">
        <v>354</v>
      </c>
    </row>
    <row r="51" spans="1:25" ht="54.75" customHeight="1" x14ac:dyDescent="0.25">
      <c r="A51" s="33">
        <v>5018</v>
      </c>
      <c r="B51" s="96">
        <v>2019</v>
      </c>
      <c r="C51" s="31" t="s">
        <v>256</v>
      </c>
      <c r="D51" s="3" t="s">
        <v>314</v>
      </c>
      <c r="E51" s="2">
        <v>1988</v>
      </c>
      <c r="F51" s="1">
        <v>4426</v>
      </c>
      <c r="G51" s="2">
        <v>90</v>
      </c>
      <c r="H51" s="2">
        <v>90</v>
      </c>
      <c r="I51" s="1">
        <v>2330.9</v>
      </c>
      <c r="J51" s="1">
        <v>2330.9</v>
      </c>
      <c r="K51" s="8">
        <v>190</v>
      </c>
      <c r="L51" s="25" t="s">
        <v>5</v>
      </c>
      <c r="M51" s="27">
        <v>1176431.57</v>
      </c>
      <c r="N51" s="25" t="str">
        <f t="shared" si="2"/>
        <v>г.Нариманов,ул. Центральная, 19аРемонт крыши</v>
      </c>
      <c r="O51" s="21" t="s">
        <v>325</v>
      </c>
      <c r="P51" s="19" t="s">
        <v>397</v>
      </c>
      <c r="Q51" s="1">
        <v>1198843.03</v>
      </c>
      <c r="R51" s="19" t="s">
        <v>513</v>
      </c>
      <c r="S51" s="8">
        <v>1</v>
      </c>
      <c r="T51" s="19" t="s">
        <v>347</v>
      </c>
    </row>
    <row r="52" spans="1:25" ht="46.5" hidden="1" customHeight="1" x14ac:dyDescent="0.25">
      <c r="A52" s="33">
        <v>5014</v>
      </c>
      <c r="B52" s="96">
        <v>2019</v>
      </c>
      <c r="C52" s="29" t="s">
        <v>256</v>
      </c>
      <c r="D52" s="3" t="s">
        <v>299</v>
      </c>
      <c r="E52" s="2">
        <v>1986</v>
      </c>
      <c r="F52" s="1">
        <v>3564</v>
      </c>
      <c r="G52" s="2">
        <v>23</v>
      </c>
      <c r="H52" s="2">
        <v>22</v>
      </c>
      <c r="I52" s="1">
        <v>2132.9</v>
      </c>
      <c r="J52" s="1">
        <v>2040.16</v>
      </c>
      <c r="K52" s="8">
        <v>299</v>
      </c>
      <c r="L52" s="25" t="s">
        <v>5</v>
      </c>
      <c r="M52" s="27">
        <v>2021818.568</v>
      </c>
      <c r="N52" s="25" t="str">
        <f t="shared" si="2"/>
        <v>г.Нариманов,ул. Спортивная, 3Ремонт крыши</v>
      </c>
      <c r="O52" s="19" t="s">
        <v>601</v>
      </c>
      <c r="P52" s="19" t="s">
        <v>631</v>
      </c>
      <c r="Q52" s="1"/>
      <c r="R52" s="1"/>
      <c r="S52" s="8">
        <v>1</v>
      </c>
      <c r="T52" s="19" t="s">
        <v>354</v>
      </c>
    </row>
    <row r="53" spans="1:25" ht="54.75" customHeight="1" x14ac:dyDescent="0.25">
      <c r="A53" s="33"/>
      <c r="B53" s="96">
        <v>2019</v>
      </c>
      <c r="C53" s="29" t="s">
        <v>256</v>
      </c>
      <c r="D53" s="3" t="s">
        <v>265</v>
      </c>
      <c r="E53" s="2">
        <v>1991</v>
      </c>
      <c r="F53" s="1">
        <v>3406</v>
      </c>
      <c r="G53" s="2">
        <v>97</v>
      </c>
      <c r="H53" s="2">
        <v>96</v>
      </c>
      <c r="I53" s="1">
        <v>2557.3000000000002</v>
      </c>
      <c r="J53" s="1">
        <v>2132.9</v>
      </c>
      <c r="K53" s="8">
        <v>212</v>
      </c>
      <c r="L53" s="25" t="s">
        <v>5</v>
      </c>
      <c r="M53" s="27">
        <v>2424115.8160000001</v>
      </c>
      <c r="N53" s="25"/>
      <c r="O53" s="21" t="s">
        <v>324</v>
      </c>
      <c r="P53" s="19" t="s">
        <v>468</v>
      </c>
      <c r="Q53" s="19">
        <v>1820081</v>
      </c>
      <c r="R53" s="19" t="s">
        <v>590</v>
      </c>
      <c r="S53" s="8">
        <v>1</v>
      </c>
      <c r="T53" s="19" t="s">
        <v>347</v>
      </c>
    </row>
    <row r="54" spans="1:25" ht="54.75" customHeight="1" x14ac:dyDescent="0.25">
      <c r="A54" s="33"/>
      <c r="B54" s="96">
        <v>2019</v>
      </c>
      <c r="C54" s="29" t="s">
        <v>256</v>
      </c>
      <c r="D54" s="3" t="s">
        <v>264</v>
      </c>
      <c r="E54" s="2">
        <v>1967</v>
      </c>
      <c r="F54" s="1">
        <v>3181.2</v>
      </c>
      <c r="G54" s="2">
        <v>24</v>
      </c>
      <c r="H54" s="2">
        <v>20</v>
      </c>
      <c r="I54" s="1">
        <v>2132.9</v>
      </c>
      <c r="J54" s="1">
        <v>1892.54</v>
      </c>
      <c r="K54" s="8">
        <v>111</v>
      </c>
      <c r="L54" s="25" t="s">
        <v>5</v>
      </c>
      <c r="M54" s="27">
        <v>2021818.568</v>
      </c>
      <c r="N54" s="25"/>
      <c r="O54" s="21" t="s">
        <v>324</v>
      </c>
      <c r="P54" s="19" t="s">
        <v>468</v>
      </c>
      <c r="Q54" s="19">
        <v>1863342</v>
      </c>
      <c r="R54" s="19" t="s">
        <v>590</v>
      </c>
      <c r="S54" s="8">
        <v>1</v>
      </c>
      <c r="T54" s="19" t="s">
        <v>347</v>
      </c>
      <c r="X54" s="71"/>
      <c r="Y54" s="71"/>
    </row>
    <row r="55" spans="1:25" ht="54.75" customHeight="1" x14ac:dyDescent="0.25">
      <c r="A55" s="33">
        <v>4997</v>
      </c>
      <c r="B55" s="96">
        <v>2019</v>
      </c>
      <c r="C55" s="29" t="s">
        <v>256</v>
      </c>
      <c r="D55" s="3" t="s">
        <v>262</v>
      </c>
      <c r="E55" s="2">
        <v>1984</v>
      </c>
      <c r="F55" s="1">
        <v>6387</v>
      </c>
      <c r="G55" s="2">
        <v>120</v>
      </c>
      <c r="H55" s="2">
        <v>120</v>
      </c>
      <c r="I55" s="1">
        <v>3782.1</v>
      </c>
      <c r="J55" s="1">
        <v>3782.1</v>
      </c>
      <c r="K55" s="8">
        <v>303</v>
      </c>
      <c r="L55" s="25" t="s">
        <v>5</v>
      </c>
      <c r="M55" s="27">
        <v>2953514.72</v>
      </c>
      <c r="N55" s="25" t="str">
        <f>CONCATENATE(D55,L55)</f>
        <v>г.Нариманов,ул. Волгоградская, 6Ремонт крыши</v>
      </c>
      <c r="O55" s="21" t="s">
        <v>346</v>
      </c>
      <c r="P55" s="19" t="s">
        <v>424</v>
      </c>
      <c r="Q55" s="1">
        <v>2680424.61</v>
      </c>
      <c r="R55" s="19" t="s">
        <v>521</v>
      </c>
      <c r="S55" s="8">
        <v>1</v>
      </c>
      <c r="T55" s="19" t="s">
        <v>347</v>
      </c>
    </row>
    <row r="56" spans="1:25" ht="54.75" customHeight="1" x14ac:dyDescent="0.25">
      <c r="A56" s="33"/>
      <c r="B56" s="96">
        <v>2019</v>
      </c>
      <c r="C56" s="29" t="s">
        <v>256</v>
      </c>
      <c r="D56" s="3" t="s">
        <v>261</v>
      </c>
      <c r="E56" s="2">
        <v>1997</v>
      </c>
      <c r="F56" s="1">
        <v>3494.5</v>
      </c>
      <c r="G56" s="2">
        <v>71</v>
      </c>
      <c r="H56" s="2">
        <v>71</v>
      </c>
      <c r="I56" s="1">
        <v>1745.1</v>
      </c>
      <c r="J56" s="1">
        <v>1745.1</v>
      </c>
      <c r="K56" s="8">
        <v>139</v>
      </c>
      <c r="L56" s="25" t="s">
        <v>9</v>
      </c>
      <c r="M56" s="27">
        <v>997429.3559999998</v>
      </c>
      <c r="N56" s="25"/>
      <c r="O56" s="21" t="s">
        <v>346</v>
      </c>
      <c r="P56" s="19" t="s">
        <v>424</v>
      </c>
      <c r="Q56" s="19">
        <v>2420944.2000000002</v>
      </c>
      <c r="R56" s="19" t="s">
        <v>522</v>
      </c>
      <c r="S56" s="8">
        <v>1</v>
      </c>
      <c r="T56" s="19" t="s">
        <v>347</v>
      </c>
    </row>
    <row r="57" spans="1:25" ht="54.75" customHeight="1" x14ac:dyDescent="0.25">
      <c r="A57" s="33">
        <v>4989</v>
      </c>
      <c r="B57" s="96">
        <v>2019</v>
      </c>
      <c r="C57" s="29" t="s">
        <v>256</v>
      </c>
      <c r="D57" s="3" t="s">
        <v>260</v>
      </c>
      <c r="E57" s="2">
        <v>1989</v>
      </c>
      <c r="F57" s="1">
        <v>7063</v>
      </c>
      <c r="G57" s="2">
        <v>126</v>
      </c>
      <c r="H57" s="2">
        <v>126</v>
      </c>
      <c r="I57" s="1">
        <v>4025.8</v>
      </c>
      <c r="J57" s="1">
        <v>4025.8</v>
      </c>
      <c r="K57" s="8">
        <v>317</v>
      </c>
      <c r="L57" s="25" t="s">
        <v>9</v>
      </c>
      <c r="M57" s="27">
        <v>2300986.2479999997</v>
      </c>
      <c r="N57" s="25" t="str">
        <f>CONCATENATE(D57,L57)</f>
        <v>г.Нариманов,ул. Волгоградская, 12Ремонт внутридомовых инженерных систем теплоснабжения</v>
      </c>
      <c r="O57" s="21" t="s">
        <v>325</v>
      </c>
      <c r="P57" s="19" t="s">
        <v>396</v>
      </c>
      <c r="Q57" s="1">
        <v>1387891</v>
      </c>
      <c r="R57" s="19" t="s">
        <v>489</v>
      </c>
      <c r="S57" s="8">
        <v>1</v>
      </c>
      <c r="T57" s="19" t="s">
        <v>347</v>
      </c>
    </row>
    <row r="58" spans="1:25" ht="67.5" hidden="1" customHeight="1" x14ac:dyDescent="0.25">
      <c r="A58" s="33"/>
      <c r="B58" s="96">
        <v>2019</v>
      </c>
      <c r="C58" s="90" t="s">
        <v>256</v>
      </c>
      <c r="D58" s="79" t="s">
        <v>259</v>
      </c>
      <c r="E58" s="2">
        <v>1981</v>
      </c>
      <c r="F58" s="1">
        <v>4748.78</v>
      </c>
      <c r="G58" s="2">
        <v>38</v>
      </c>
      <c r="H58" s="2">
        <v>30</v>
      </c>
      <c r="I58" s="1">
        <v>3230.8</v>
      </c>
      <c r="J58" s="1">
        <v>1786.8</v>
      </c>
      <c r="K58" s="8">
        <v>285</v>
      </c>
      <c r="L58" s="94" t="s">
        <v>6</v>
      </c>
      <c r="M58" s="27">
        <v>2824914.5960000004</v>
      </c>
      <c r="N58" s="25"/>
      <c r="O58" s="61" t="s">
        <v>325</v>
      </c>
      <c r="P58" s="57" t="s">
        <v>472</v>
      </c>
      <c r="Q58" s="19">
        <v>0</v>
      </c>
      <c r="R58" s="19">
        <v>0</v>
      </c>
      <c r="S58" s="8">
        <v>1</v>
      </c>
      <c r="T58" s="57" t="s">
        <v>594</v>
      </c>
    </row>
    <row r="59" spans="1:25" ht="67.5" hidden="1" customHeight="1" x14ac:dyDescent="0.25">
      <c r="A59" s="33"/>
      <c r="B59" s="96">
        <v>2019</v>
      </c>
      <c r="C59" s="29" t="s">
        <v>256</v>
      </c>
      <c r="D59" s="3" t="s">
        <v>258</v>
      </c>
      <c r="E59" s="97">
        <v>1982</v>
      </c>
      <c r="F59" s="1">
        <v>4426</v>
      </c>
      <c r="G59" s="2">
        <v>90</v>
      </c>
      <c r="H59" s="2">
        <v>90</v>
      </c>
      <c r="I59" s="1">
        <v>2330.9</v>
      </c>
      <c r="J59" s="1">
        <v>2330.9</v>
      </c>
      <c r="K59" s="8">
        <v>176</v>
      </c>
      <c r="L59" s="25" t="s">
        <v>6</v>
      </c>
      <c r="M59" s="98">
        <v>1038069.0330000001</v>
      </c>
      <c r="N59" s="25"/>
      <c r="O59" s="21" t="s">
        <v>325</v>
      </c>
      <c r="P59" s="19" t="s">
        <v>472</v>
      </c>
      <c r="Q59" s="19">
        <v>0</v>
      </c>
      <c r="R59" s="19">
        <v>0</v>
      </c>
      <c r="S59" s="84">
        <v>1</v>
      </c>
      <c r="T59" s="19" t="s">
        <v>594</v>
      </c>
    </row>
    <row r="60" spans="1:25" ht="46.5" hidden="1" customHeight="1" x14ac:dyDescent="0.25">
      <c r="A60" s="33"/>
      <c r="B60" s="96">
        <v>2019</v>
      </c>
      <c r="C60" s="29" t="s">
        <v>256</v>
      </c>
      <c r="D60" s="3" t="s">
        <v>258</v>
      </c>
      <c r="E60" s="2">
        <v>1982</v>
      </c>
      <c r="F60" s="1">
        <v>4426</v>
      </c>
      <c r="G60" s="2">
        <v>90</v>
      </c>
      <c r="H60" s="2">
        <v>90</v>
      </c>
      <c r="I60" s="1">
        <v>2330.9</v>
      </c>
      <c r="J60" s="1">
        <v>2330.9</v>
      </c>
      <c r="K60" s="8">
        <v>176</v>
      </c>
      <c r="L60" s="25" t="s">
        <v>12</v>
      </c>
      <c r="M60" s="27">
        <v>997625.20000000007</v>
      </c>
      <c r="N60" s="25"/>
      <c r="O60" s="21" t="s">
        <v>325</v>
      </c>
      <c r="P60" s="19" t="s">
        <v>472</v>
      </c>
      <c r="Q60" s="19">
        <v>0</v>
      </c>
      <c r="R60" s="19">
        <v>0</v>
      </c>
      <c r="S60" s="8">
        <v>1</v>
      </c>
      <c r="T60" s="19" t="s">
        <v>594</v>
      </c>
      <c r="X60" s="71"/>
      <c r="Y60" s="71"/>
    </row>
    <row r="61" spans="1:25" ht="54.75" customHeight="1" x14ac:dyDescent="0.25">
      <c r="A61" s="33"/>
      <c r="B61" s="96">
        <v>2019</v>
      </c>
      <c r="C61" s="29" t="s">
        <v>256</v>
      </c>
      <c r="D61" s="3" t="s">
        <v>258</v>
      </c>
      <c r="E61" s="2">
        <v>1982</v>
      </c>
      <c r="F61" s="1">
        <v>4426</v>
      </c>
      <c r="G61" s="2">
        <v>90</v>
      </c>
      <c r="H61" s="2">
        <v>90</v>
      </c>
      <c r="I61" s="1">
        <v>2330.9</v>
      </c>
      <c r="J61" s="1">
        <v>2330.9</v>
      </c>
      <c r="K61" s="8">
        <v>176</v>
      </c>
      <c r="L61" s="25" t="s">
        <v>11</v>
      </c>
      <c r="M61" s="27">
        <v>663000</v>
      </c>
      <c r="N61" s="25"/>
      <c r="O61" s="21" t="s">
        <v>324</v>
      </c>
      <c r="P61" s="19" t="s">
        <v>468</v>
      </c>
      <c r="Q61" s="19">
        <v>568221</v>
      </c>
      <c r="R61" s="19" t="s">
        <v>590</v>
      </c>
      <c r="S61" s="8">
        <v>1</v>
      </c>
      <c r="T61" s="19" t="s">
        <v>347</v>
      </c>
    </row>
    <row r="62" spans="1:25" ht="54.75" customHeight="1" x14ac:dyDescent="0.25">
      <c r="A62" s="33">
        <v>4983</v>
      </c>
      <c r="B62" s="96">
        <v>2019</v>
      </c>
      <c r="C62" s="3" t="s">
        <v>256</v>
      </c>
      <c r="D62" s="3" t="s">
        <v>258</v>
      </c>
      <c r="E62" s="2">
        <v>1982</v>
      </c>
      <c r="F62" s="1">
        <v>4426</v>
      </c>
      <c r="G62" s="2">
        <v>90</v>
      </c>
      <c r="H62" s="2">
        <v>90</v>
      </c>
      <c r="I62" s="1">
        <v>2330.9</v>
      </c>
      <c r="J62" s="1">
        <v>2330.9</v>
      </c>
      <c r="K62" s="8">
        <v>176</v>
      </c>
      <c r="L62" s="25" t="s">
        <v>29</v>
      </c>
      <c r="M62" s="27">
        <v>100000</v>
      </c>
      <c r="N62" s="25" t="str">
        <f>CONCATENATE(D62,L62)</f>
        <v>г.Нариманов,ул. Астраханская, 3Установка коллективных (общедомовых) приборов учета потребления холодной воды</v>
      </c>
      <c r="O62" s="21" t="s">
        <v>443</v>
      </c>
      <c r="P62" s="19" t="s">
        <v>451</v>
      </c>
      <c r="Q62" s="1">
        <v>80152.800000000003</v>
      </c>
      <c r="R62" s="19" t="s">
        <v>492</v>
      </c>
      <c r="S62" s="8">
        <v>1</v>
      </c>
      <c r="T62" s="19" t="s">
        <v>347</v>
      </c>
    </row>
    <row r="63" spans="1:25" ht="54.75" customHeight="1" x14ac:dyDescent="0.25">
      <c r="A63" s="33">
        <v>4983</v>
      </c>
      <c r="B63" s="96">
        <v>2019</v>
      </c>
      <c r="C63" s="3" t="s">
        <v>256</v>
      </c>
      <c r="D63" s="3" t="s">
        <v>258</v>
      </c>
      <c r="E63" s="2">
        <v>1982</v>
      </c>
      <c r="F63" s="1">
        <v>4426</v>
      </c>
      <c r="G63" s="2">
        <v>90</v>
      </c>
      <c r="H63" s="2">
        <v>90</v>
      </c>
      <c r="I63" s="1">
        <v>2330.9</v>
      </c>
      <c r="J63" s="1">
        <v>2330.9</v>
      </c>
      <c r="K63" s="8">
        <v>176</v>
      </c>
      <c r="L63" s="25" t="s">
        <v>85</v>
      </c>
      <c r="M63" s="27">
        <v>100000</v>
      </c>
      <c r="N63" s="25" t="str">
        <f>CONCATENATE(D63,L63)</f>
        <v>г.Нариманов,ул. Астраханская, 3Установка коллективных (общедомовых) приборов учета потребления горячей воды</v>
      </c>
      <c r="O63" s="21" t="s">
        <v>443</v>
      </c>
      <c r="P63" s="19" t="s">
        <v>451</v>
      </c>
      <c r="Q63" s="1">
        <v>62611.199999999997</v>
      </c>
      <c r="R63" s="19" t="s">
        <v>491</v>
      </c>
      <c r="S63" s="8">
        <v>1</v>
      </c>
      <c r="T63" s="19" t="s">
        <v>347</v>
      </c>
    </row>
    <row r="64" spans="1:25" ht="46.5" hidden="1" customHeight="1" x14ac:dyDescent="0.25">
      <c r="A64" s="33"/>
      <c r="B64" s="96">
        <v>2019</v>
      </c>
      <c r="C64" s="29" t="s">
        <v>256</v>
      </c>
      <c r="D64" s="3" t="s">
        <v>257</v>
      </c>
      <c r="E64" s="2">
        <v>1981</v>
      </c>
      <c r="F64" s="1">
        <v>4190</v>
      </c>
      <c r="G64" s="2">
        <v>31</v>
      </c>
      <c r="H64" s="2">
        <v>29</v>
      </c>
      <c r="I64" s="1">
        <v>2217.5</v>
      </c>
      <c r="J64" s="1">
        <v>2074.4299999999998</v>
      </c>
      <c r="K64" s="8">
        <v>345</v>
      </c>
      <c r="L64" s="25" t="s">
        <v>6</v>
      </c>
      <c r="M64" s="27">
        <v>1938915.4750000001</v>
      </c>
      <c r="N64" s="64"/>
      <c r="O64" s="21" t="s">
        <v>325</v>
      </c>
      <c r="P64" s="19" t="s">
        <v>472</v>
      </c>
      <c r="Q64" s="19">
        <v>0</v>
      </c>
      <c r="R64" s="19">
        <v>0</v>
      </c>
      <c r="S64" s="8">
        <v>1</v>
      </c>
      <c r="T64" s="19" t="s">
        <v>594</v>
      </c>
    </row>
    <row r="65" spans="1:21" ht="54.75" customHeight="1" x14ac:dyDescent="0.25">
      <c r="A65" s="33">
        <v>3740</v>
      </c>
      <c r="B65" s="96">
        <v>2019</v>
      </c>
      <c r="C65" s="21" t="s">
        <v>161</v>
      </c>
      <c r="D65" s="3" t="s">
        <v>298</v>
      </c>
      <c r="E65" s="31">
        <v>1966</v>
      </c>
      <c r="F65" s="1">
        <v>1755</v>
      </c>
      <c r="G65" s="2">
        <v>42</v>
      </c>
      <c r="H65" s="2">
        <v>42</v>
      </c>
      <c r="I65" s="1">
        <v>1354.9</v>
      </c>
      <c r="J65" s="1">
        <v>1354.9</v>
      </c>
      <c r="K65" s="8">
        <v>67</v>
      </c>
      <c r="L65" s="25" t="s">
        <v>5</v>
      </c>
      <c r="M65" s="26">
        <v>1284336.808</v>
      </c>
      <c r="N65" s="25" t="str">
        <f t="shared" ref="N65:N73" si="3">CONCATENATE(D65,L65)</f>
        <v>г.Ахтубинск, ул. Чкалова, 18Ремонт крыши</v>
      </c>
      <c r="O65" s="21" t="s">
        <v>322</v>
      </c>
      <c r="P65" s="19" t="s">
        <v>361</v>
      </c>
      <c r="Q65" s="19">
        <v>281596.84000000003</v>
      </c>
      <c r="R65" s="19" t="s">
        <v>487</v>
      </c>
      <c r="S65" s="8">
        <v>1</v>
      </c>
      <c r="T65" s="19" t="s">
        <v>347</v>
      </c>
    </row>
    <row r="66" spans="1:21" ht="54.75" customHeight="1" x14ac:dyDescent="0.25">
      <c r="A66" s="33">
        <v>3741</v>
      </c>
      <c r="B66" s="96">
        <v>2019</v>
      </c>
      <c r="C66" s="21" t="s">
        <v>161</v>
      </c>
      <c r="D66" s="20" t="s">
        <v>167</v>
      </c>
      <c r="E66" s="21">
        <v>1979</v>
      </c>
      <c r="F66" s="1">
        <v>405.8</v>
      </c>
      <c r="G66" s="2">
        <v>8</v>
      </c>
      <c r="H66" s="2">
        <v>8</v>
      </c>
      <c r="I66" s="1">
        <v>370.9</v>
      </c>
      <c r="J66" s="1">
        <v>370.9</v>
      </c>
      <c r="K66" s="8">
        <v>12</v>
      </c>
      <c r="L66" s="25" t="s">
        <v>6</v>
      </c>
      <c r="M66" s="26">
        <v>324303.83299999998</v>
      </c>
      <c r="N66" s="25" t="str">
        <f t="shared" si="3"/>
        <v>г.Ахтубинск, ул. Чаплыгина, 1аРемонт фасада</v>
      </c>
      <c r="O66" s="21" t="s">
        <v>322</v>
      </c>
      <c r="P66" s="19" t="s">
        <v>361</v>
      </c>
      <c r="Q66" s="19">
        <v>685816.78</v>
      </c>
      <c r="R66" s="19" t="s">
        <v>487</v>
      </c>
      <c r="S66" s="8">
        <v>1</v>
      </c>
      <c r="T66" s="19" t="s">
        <v>347</v>
      </c>
    </row>
    <row r="67" spans="1:21" ht="54.75" customHeight="1" x14ac:dyDescent="0.25">
      <c r="A67" s="33">
        <v>3749</v>
      </c>
      <c r="B67" s="96">
        <v>2019</v>
      </c>
      <c r="C67" s="21" t="s">
        <v>161</v>
      </c>
      <c r="D67" s="20" t="s">
        <v>166</v>
      </c>
      <c r="E67" s="21">
        <v>1976</v>
      </c>
      <c r="F67" s="1">
        <v>784.6</v>
      </c>
      <c r="G67" s="2">
        <v>15</v>
      </c>
      <c r="H67" s="2">
        <v>15</v>
      </c>
      <c r="I67" s="1">
        <v>680.1</v>
      </c>
      <c r="J67" s="1">
        <v>680.1</v>
      </c>
      <c r="K67" s="8">
        <v>32</v>
      </c>
      <c r="L67" s="25" t="s">
        <v>7</v>
      </c>
      <c r="M67" s="26">
        <v>254479.818</v>
      </c>
      <c r="N67" s="25" t="str">
        <f t="shared" si="3"/>
        <v>г.Ахтубинск, ул. Котовского, 20аРемонт внутридомовых инженерных систем водоснабжения</v>
      </c>
      <c r="O67" s="21" t="s">
        <v>322</v>
      </c>
      <c r="P67" s="19" t="s">
        <v>361</v>
      </c>
      <c r="Q67" s="19">
        <v>193918.84</v>
      </c>
      <c r="R67" s="19" t="s">
        <v>405</v>
      </c>
      <c r="S67" s="8">
        <v>1</v>
      </c>
      <c r="T67" s="19" t="s">
        <v>347</v>
      </c>
    </row>
    <row r="68" spans="1:21" ht="46.5" hidden="1" customHeight="1" x14ac:dyDescent="0.25">
      <c r="A68" s="33">
        <v>3858</v>
      </c>
      <c r="B68" s="96">
        <v>2019</v>
      </c>
      <c r="C68" s="30" t="s">
        <v>161</v>
      </c>
      <c r="D68" s="3" t="s">
        <v>165</v>
      </c>
      <c r="E68" s="2">
        <v>1958</v>
      </c>
      <c r="F68" s="1">
        <v>1662.7</v>
      </c>
      <c r="G68" s="2">
        <v>29</v>
      </c>
      <c r="H68" s="2">
        <v>29</v>
      </c>
      <c r="I68" s="1">
        <v>1588.5</v>
      </c>
      <c r="J68" s="1">
        <v>1588.5</v>
      </c>
      <c r="K68" s="8">
        <v>49</v>
      </c>
      <c r="L68" s="25" t="s">
        <v>6</v>
      </c>
      <c r="M68" s="27">
        <v>1388936.7450000001</v>
      </c>
      <c r="N68" s="25" t="str">
        <f t="shared" si="3"/>
        <v>г.Ахтубинск, ул. Жуковского, 11Ремонт фасада</v>
      </c>
      <c r="O68" s="29" t="s">
        <v>601</v>
      </c>
      <c r="P68" s="29" t="s">
        <v>619</v>
      </c>
      <c r="Q68" s="1"/>
      <c r="R68" s="1"/>
      <c r="S68" s="8">
        <v>1</v>
      </c>
      <c r="T68" s="19" t="s">
        <v>354</v>
      </c>
    </row>
    <row r="69" spans="1:21" ht="30" hidden="1" customHeight="1" x14ac:dyDescent="0.25">
      <c r="A69" s="33">
        <v>3858</v>
      </c>
      <c r="B69" s="96">
        <v>2019</v>
      </c>
      <c r="C69" s="30" t="s">
        <v>161</v>
      </c>
      <c r="D69" s="3" t="s">
        <v>165</v>
      </c>
      <c r="E69" s="2">
        <v>1958</v>
      </c>
      <c r="F69" s="1">
        <v>1662.7</v>
      </c>
      <c r="G69" s="2">
        <v>29</v>
      </c>
      <c r="H69" s="2">
        <v>29</v>
      </c>
      <c r="I69" s="1">
        <v>1588.5</v>
      </c>
      <c r="J69" s="1">
        <v>1588.5</v>
      </c>
      <c r="K69" s="8">
        <v>49</v>
      </c>
      <c r="L69" s="25" t="s">
        <v>7</v>
      </c>
      <c r="M69" s="27">
        <v>594384.93000000005</v>
      </c>
      <c r="N69" s="25" t="str">
        <f t="shared" si="3"/>
        <v>г.Ахтубинск, ул. Жуковского, 11Ремонт внутридомовых инженерных систем водоснабжения</v>
      </c>
      <c r="O69" s="21" t="s">
        <v>322</v>
      </c>
      <c r="P69" s="89" t="s">
        <v>651</v>
      </c>
      <c r="Q69" s="1"/>
      <c r="R69" s="1"/>
      <c r="S69" s="8">
        <v>1</v>
      </c>
      <c r="T69" s="19" t="s">
        <v>354</v>
      </c>
    </row>
    <row r="70" spans="1:21" ht="46.5" hidden="1" customHeight="1" x14ac:dyDescent="0.25">
      <c r="A70" s="33">
        <v>3858</v>
      </c>
      <c r="B70" s="96">
        <v>2019</v>
      </c>
      <c r="C70" s="30" t="s">
        <v>161</v>
      </c>
      <c r="D70" s="3" t="s">
        <v>165</v>
      </c>
      <c r="E70" s="2">
        <v>1958</v>
      </c>
      <c r="F70" s="1">
        <v>1662.7</v>
      </c>
      <c r="G70" s="2">
        <v>29</v>
      </c>
      <c r="H70" s="2">
        <v>29</v>
      </c>
      <c r="I70" s="1">
        <v>1588.5</v>
      </c>
      <c r="J70" s="1">
        <v>1588.5</v>
      </c>
      <c r="K70" s="8">
        <v>49</v>
      </c>
      <c r="L70" s="25" t="s">
        <v>9</v>
      </c>
      <c r="M70" s="27">
        <v>907923.05999999994</v>
      </c>
      <c r="N70" s="25" t="str">
        <f t="shared" si="3"/>
        <v>г.Ахтубинск, ул. Жуковского, 11Ремонт внутридомовых инженерных систем теплоснабжения</v>
      </c>
      <c r="O70" s="29" t="s">
        <v>601</v>
      </c>
      <c r="P70" s="29" t="s">
        <v>619</v>
      </c>
      <c r="Q70" s="1"/>
      <c r="R70" s="1"/>
      <c r="S70" s="8">
        <v>1</v>
      </c>
      <c r="T70" s="19" t="s">
        <v>354</v>
      </c>
    </row>
    <row r="71" spans="1:21" ht="54.75" customHeight="1" x14ac:dyDescent="0.25">
      <c r="A71" s="33">
        <v>3739</v>
      </c>
      <c r="B71" s="96">
        <v>2019</v>
      </c>
      <c r="C71" s="21" t="s">
        <v>161</v>
      </c>
      <c r="D71" s="20" t="s">
        <v>164</v>
      </c>
      <c r="E71" s="21">
        <v>1969</v>
      </c>
      <c r="F71" s="1">
        <v>2222.5</v>
      </c>
      <c r="G71" s="2">
        <v>37</v>
      </c>
      <c r="H71" s="2">
        <v>37</v>
      </c>
      <c r="I71" s="1">
        <v>2127.5</v>
      </c>
      <c r="J71" s="1">
        <v>2127.5</v>
      </c>
      <c r="K71" s="8">
        <v>64</v>
      </c>
      <c r="L71" s="25" t="s">
        <v>6</v>
      </c>
      <c r="M71" s="26">
        <v>1860222.175</v>
      </c>
      <c r="N71" s="25" t="str">
        <f t="shared" si="3"/>
        <v>г.Ахтубинск, ул. Гагарина, 18аРемонт фасада</v>
      </c>
      <c r="O71" s="21" t="s">
        <v>322</v>
      </c>
      <c r="P71" s="19" t="s">
        <v>361</v>
      </c>
      <c r="Q71" s="19">
        <v>1863262.26</v>
      </c>
      <c r="R71" s="19" t="s">
        <v>518</v>
      </c>
      <c r="S71" s="8">
        <v>1</v>
      </c>
      <c r="T71" s="19" t="s">
        <v>347</v>
      </c>
    </row>
    <row r="72" spans="1:21" ht="46.5" hidden="1" customHeight="1" x14ac:dyDescent="0.25">
      <c r="A72" s="33">
        <v>3732</v>
      </c>
      <c r="B72" s="96">
        <v>2019</v>
      </c>
      <c r="C72" s="30" t="s">
        <v>161</v>
      </c>
      <c r="D72" s="3" t="s">
        <v>163</v>
      </c>
      <c r="E72" s="2">
        <v>1968</v>
      </c>
      <c r="F72" s="1">
        <v>2148.9</v>
      </c>
      <c r="G72" s="2">
        <v>48</v>
      </c>
      <c r="H72" s="2">
        <v>48</v>
      </c>
      <c r="I72" s="1">
        <v>2022.3</v>
      </c>
      <c r="J72" s="1">
        <v>2022.3</v>
      </c>
      <c r="K72" s="8">
        <v>67</v>
      </c>
      <c r="L72" s="25" t="s">
        <v>10</v>
      </c>
      <c r="M72" s="27">
        <v>954849.16800000006</v>
      </c>
      <c r="N72" s="25" t="str">
        <f t="shared" si="3"/>
        <v>г.Ахтубинск, ул. Волгоградская, 75Ремонт внутридомовых инженерных систем электроснабжения</v>
      </c>
      <c r="O72" s="29" t="s">
        <v>601</v>
      </c>
      <c r="P72" s="29" t="s">
        <v>619</v>
      </c>
      <c r="Q72" s="1"/>
      <c r="R72" s="1"/>
      <c r="S72" s="8">
        <v>1</v>
      </c>
      <c r="T72" s="19" t="s">
        <v>354</v>
      </c>
    </row>
    <row r="73" spans="1:21" ht="54.75" customHeight="1" x14ac:dyDescent="0.25">
      <c r="A73" s="33">
        <v>3731</v>
      </c>
      <c r="B73" s="96">
        <v>2019</v>
      </c>
      <c r="C73" s="21" t="s">
        <v>161</v>
      </c>
      <c r="D73" s="20" t="s">
        <v>162</v>
      </c>
      <c r="E73" s="21">
        <v>1976</v>
      </c>
      <c r="F73" s="1">
        <v>2888.6</v>
      </c>
      <c r="G73" s="2">
        <v>49</v>
      </c>
      <c r="H73" s="2">
        <v>49</v>
      </c>
      <c r="I73" s="1">
        <v>2727.9</v>
      </c>
      <c r="J73" s="1">
        <v>2727.9</v>
      </c>
      <c r="K73" s="8">
        <v>73</v>
      </c>
      <c r="L73" s="25" t="s">
        <v>8</v>
      </c>
      <c r="M73" s="26">
        <v>660451.86900000006</v>
      </c>
      <c r="N73" s="25" t="str">
        <f t="shared" si="3"/>
        <v>г.Ахтубинск, ул. Волгоградская, 71Ремонт внутридомовых инженерных систем водоотведения</v>
      </c>
      <c r="O73" s="21" t="s">
        <v>322</v>
      </c>
      <c r="P73" s="19" t="s">
        <v>361</v>
      </c>
      <c r="Q73" s="19">
        <v>888441.47</v>
      </c>
      <c r="R73" s="19" t="s">
        <v>429</v>
      </c>
      <c r="S73" s="8">
        <v>1</v>
      </c>
      <c r="T73" s="19" t="s">
        <v>347</v>
      </c>
    </row>
    <row r="74" spans="1:21" ht="54.75" customHeight="1" x14ac:dyDescent="0.25">
      <c r="A74" s="68">
        <v>3890</v>
      </c>
      <c r="B74" s="96">
        <v>2019</v>
      </c>
      <c r="C74" s="30" t="s">
        <v>161</v>
      </c>
      <c r="D74" s="3" t="s">
        <v>422</v>
      </c>
      <c r="E74" s="54">
        <v>1990</v>
      </c>
      <c r="F74" s="1">
        <v>6051</v>
      </c>
      <c r="G74" s="2">
        <v>63</v>
      </c>
      <c r="H74" s="2">
        <v>63</v>
      </c>
      <c r="I74" s="1">
        <v>5740.2</v>
      </c>
      <c r="J74" s="1">
        <v>5740.2</v>
      </c>
      <c r="K74" s="40">
        <v>218</v>
      </c>
      <c r="L74" s="43" t="s">
        <v>14</v>
      </c>
      <c r="M74" s="44">
        <v>4500000</v>
      </c>
      <c r="N74" s="25"/>
      <c r="O74" s="53" t="s">
        <v>577</v>
      </c>
      <c r="P74" s="21" t="s">
        <v>540</v>
      </c>
      <c r="Q74" s="19">
        <v>5075536.8000000007</v>
      </c>
      <c r="R74" s="19" t="s">
        <v>642</v>
      </c>
      <c r="S74" s="8">
        <v>1</v>
      </c>
      <c r="T74" s="19" t="s">
        <v>347</v>
      </c>
    </row>
    <row r="75" spans="1:21" ht="54.75" customHeight="1" x14ac:dyDescent="0.25">
      <c r="A75" s="34">
        <v>3463</v>
      </c>
      <c r="B75" s="96">
        <v>2019</v>
      </c>
      <c r="C75" s="31" t="s">
        <v>353</v>
      </c>
      <c r="D75" s="15" t="s">
        <v>421</v>
      </c>
      <c r="E75" s="4">
        <v>1989</v>
      </c>
      <c r="F75" s="1">
        <v>11097.7</v>
      </c>
      <c r="G75" s="2">
        <v>179</v>
      </c>
      <c r="H75" s="2">
        <v>179</v>
      </c>
      <c r="I75" s="1">
        <v>10758.2</v>
      </c>
      <c r="J75" s="1">
        <v>10758.2</v>
      </c>
      <c r="K75" s="8">
        <v>320</v>
      </c>
      <c r="L75" s="25" t="s">
        <v>14</v>
      </c>
      <c r="M75" s="44">
        <v>13500000</v>
      </c>
      <c r="N75" s="25">
        <v>0</v>
      </c>
      <c r="O75" s="53" t="s">
        <v>577</v>
      </c>
      <c r="P75" s="21" t="s">
        <v>539</v>
      </c>
      <c r="Q75" s="1">
        <v>14938506</v>
      </c>
      <c r="R75" s="1" t="s">
        <v>642</v>
      </c>
      <c r="S75" s="8">
        <v>1</v>
      </c>
      <c r="T75" s="19" t="s">
        <v>347</v>
      </c>
    </row>
    <row r="76" spans="1:21" ht="54.75" customHeight="1" x14ac:dyDescent="0.25">
      <c r="A76" s="33">
        <v>3412</v>
      </c>
      <c r="B76" s="96">
        <v>2019</v>
      </c>
      <c r="C76" s="31" t="s">
        <v>353</v>
      </c>
      <c r="D76" s="9" t="s">
        <v>160</v>
      </c>
      <c r="E76" s="16">
        <v>1960</v>
      </c>
      <c r="F76" s="17">
        <v>3595.7</v>
      </c>
      <c r="G76" s="2">
        <v>47</v>
      </c>
      <c r="H76" s="2">
        <v>47</v>
      </c>
      <c r="I76" s="17">
        <v>2718.6</v>
      </c>
      <c r="J76" s="17">
        <v>2718.6</v>
      </c>
      <c r="K76" s="18">
        <v>98</v>
      </c>
      <c r="L76" s="25" t="s">
        <v>6</v>
      </c>
      <c r="M76" s="27">
        <v>2377062.2820000001</v>
      </c>
      <c r="N76" s="25" t="str">
        <f t="shared" ref="N76:N104" si="4">CONCATENATE(D76,L76)</f>
        <v>г.Астрахань, ул. Яблочкова, 26Ремонт фасада</v>
      </c>
      <c r="O76" s="21" t="s">
        <v>425</v>
      </c>
      <c r="P76" s="21" t="s">
        <v>464</v>
      </c>
      <c r="Q76" s="17">
        <v>4806282</v>
      </c>
      <c r="R76" s="32" t="s">
        <v>503</v>
      </c>
      <c r="S76" s="8">
        <v>1</v>
      </c>
      <c r="T76" s="19" t="s">
        <v>347</v>
      </c>
    </row>
    <row r="77" spans="1:21" ht="54.75" customHeight="1" x14ac:dyDescent="0.25">
      <c r="A77" s="33">
        <v>3326</v>
      </c>
      <c r="B77" s="96">
        <v>2019</v>
      </c>
      <c r="C77" s="31" t="s">
        <v>353</v>
      </c>
      <c r="D77" s="9" t="s">
        <v>159</v>
      </c>
      <c r="E77" s="16">
        <v>1960</v>
      </c>
      <c r="F77" s="17">
        <v>2876.4</v>
      </c>
      <c r="G77" s="2">
        <v>37</v>
      </c>
      <c r="H77" s="2">
        <v>36</v>
      </c>
      <c r="I77" s="1">
        <v>2580.4</v>
      </c>
      <c r="J77" s="17">
        <v>2201</v>
      </c>
      <c r="K77" s="18">
        <v>209</v>
      </c>
      <c r="L77" s="25" t="s">
        <v>10</v>
      </c>
      <c r="M77" s="27">
        <v>1218361.6640000001</v>
      </c>
      <c r="N77" s="25" t="str">
        <f t="shared" si="4"/>
        <v>г.Астрахань, ул. Яблочкова, 1Ремонт внутридомовых инженерных систем электроснабжения</v>
      </c>
      <c r="O77" s="21" t="s">
        <v>425</v>
      </c>
      <c r="P77" s="21" t="s">
        <v>464</v>
      </c>
      <c r="Q77" s="17">
        <v>942390</v>
      </c>
      <c r="R77" s="32" t="s">
        <v>556</v>
      </c>
      <c r="S77" s="8">
        <v>1</v>
      </c>
      <c r="T77" s="19" t="s">
        <v>347</v>
      </c>
    </row>
    <row r="78" spans="1:21" ht="54.75" customHeight="1" x14ac:dyDescent="0.25">
      <c r="A78" s="33">
        <v>3151</v>
      </c>
      <c r="B78" s="96">
        <v>2019</v>
      </c>
      <c r="C78" s="31" t="s">
        <v>353</v>
      </c>
      <c r="D78" s="9" t="s">
        <v>158</v>
      </c>
      <c r="E78" s="2">
        <v>1963</v>
      </c>
      <c r="F78" s="1">
        <v>5559.1</v>
      </c>
      <c r="G78" s="2">
        <v>109</v>
      </c>
      <c r="H78" s="2">
        <v>89</v>
      </c>
      <c r="I78" s="1">
        <v>5059.1000000000004</v>
      </c>
      <c r="J78" s="1">
        <v>4529.3999999999996</v>
      </c>
      <c r="K78" s="8">
        <v>207</v>
      </c>
      <c r="L78" s="25" t="s">
        <v>5</v>
      </c>
      <c r="M78" s="27">
        <v>4795622.0719999997</v>
      </c>
      <c r="N78" s="25" t="str">
        <f t="shared" si="4"/>
        <v>г.Астрахань, ул. Яблочкова / ул. Маркина, 22/44Ремонт крыши</v>
      </c>
      <c r="O78" s="21" t="s">
        <v>558</v>
      </c>
      <c r="P78" s="21" t="s">
        <v>392</v>
      </c>
      <c r="Q78" s="1">
        <v>5908365.5999999996</v>
      </c>
      <c r="R78" s="19" t="s">
        <v>600</v>
      </c>
      <c r="S78" s="8">
        <v>1</v>
      </c>
      <c r="T78" s="19" t="s">
        <v>347</v>
      </c>
      <c r="U78" s="76"/>
    </row>
    <row r="79" spans="1:21" ht="92.25" hidden="1" customHeight="1" x14ac:dyDescent="0.25">
      <c r="A79" s="33">
        <v>3151</v>
      </c>
      <c r="B79" s="96">
        <v>2019</v>
      </c>
      <c r="C79" s="31" t="s">
        <v>353</v>
      </c>
      <c r="D79" s="9" t="s">
        <v>158</v>
      </c>
      <c r="E79" s="2">
        <v>1963</v>
      </c>
      <c r="F79" s="1">
        <v>5559.1</v>
      </c>
      <c r="G79" s="2">
        <v>109</v>
      </c>
      <c r="H79" s="2">
        <v>89</v>
      </c>
      <c r="I79" s="1">
        <v>5059.1000000000004</v>
      </c>
      <c r="J79" s="1">
        <v>4529.3999999999996</v>
      </c>
      <c r="K79" s="8">
        <v>207</v>
      </c>
      <c r="L79" s="25" t="s">
        <v>6</v>
      </c>
      <c r="M79" s="27">
        <v>4423525.267</v>
      </c>
      <c r="N79" s="25" t="str">
        <f t="shared" si="4"/>
        <v>г.Астрахань, ул. Яблочкова / ул. Маркина, 22/44Ремонт фасада</v>
      </c>
      <c r="O79" s="21" t="s">
        <v>558</v>
      </c>
      <c r="P79" s="21" t="s">
        <v>393</v>
      </c>
      <c r="Q79" s="1">
        <v>0</v>
      </c>
      <c r="R79" s="1">
        <v>0</v>
      </c>
      <c r="S79" s="8">
        <v>1</v>
      </c>
      <c r="T79" s="19" t="s">
        <v>354</v>
      </c>
    </row>
    <row r="80" spans="1:21" ht="92.25" hidden="1" customHeight="1" x14ac:dyDescent="0.25">
      <c r="A80" s="33">
        <v>2113</v>
      </c>
      <c r="B80" s="96">
        <v>2019</v>
      </c>
      <c r="C80" s="80" t="s">
        <v>350</v>
      </c>
      <c r="D80" s="79" t="s">
        <v>157</v>
      </c>
      <c r="E80" s="2">
        <v>1917</v>
      </c>
      <c r="F80" s="1">
        <v>2620.1999999999998</v>
      </c>
      <c r="G80" s="2">
        <v>31</v>
      </c>
      <c r="H80" s="2">
        <v>28</v>
      </c>
      <c r="I80" s="1">
        <v>2043.76</v>
      </c>
      <c r="J80" s="1">
        <v>1839.38</v>
      </c>
      <c r="K80" s="8">
        <v>82</v>
      </c>
      <c r="L80" s="94" t="s">
        <v>5</v>
      </c>
      <c r="M80" s="27">
        <v>1937320.9791999999</v>
      </c>
      <c r="N80" s="25" t="str">
        <f t="shared" si="4"/>
        <v>г.Астрахань, ул. Эспланадная, 38 литер АРемонт крыши</v>
      </c>
      <c r="O80" s="61" t="s">
        <v>558</v>
      </c>
      <c r="P80" s="61" t="s">
        <v>392</v>
      </c>
      <c r="Q80" s="1">
        <v>0</v>
      </c>
      <c r="R80" s="1">
        <v>0</v>
      </c>
      <c r="S80" s="8">
        <v>1</v>
      </c>
      <c r="T80" s="19" t="s">
        <v>354</v>
      </c>
    </row>
    <row r="81" spans="1:25" ht="54.75" customHeight="1" x14ac:dyDescent="0.25">
      <c r="A81" s="33">
        <v>2113</v>
      </c>
      <c r="B81" s="96">
        <v>2019</v>
      </c>
      <c r="C81" s="31" t="s">
        <v>350</v>
      </c>
      <c r="D81" s="3" t="s">
        <v>157</v>
      </c>
      <c r="E81" s="97">
        <v>1917</v>
      </c>
      <c r="F81" s="1">
        <v>2620.1999999999998</v>
      </c>
      <c r="G81" s="2">
        <v>31</v>
      </c>
      <c r="H81" s="2">
        <v>28</v>
      </c>
      <c r="I81" s="1">
        <v>2043.76</v>
      </c>
      <c r="J81" s="1">
        <v>1839.38</v>
      </c>
      <c r="K81" s="8">
        <v>82</v>
      </c>
      <c r="L81" s="25" t="s">
        <v>8</v>
      </c>
      <c r="M81" s="98">
        <v>494814.73360000004</v>
      </c>
      <c r="N81" s="25" t="str">
        <f t="shared" si="4"/>
        <v>г.Астрахань, ул. Эспланадная, 38 литер АРемонт внутридомовых инженерных систем водоотведения</v>
      </c>
      <c r="O81" s="21" t="s">
        <v>342</v>
      </c>
      <c r="P81" s="21" t="s">
        <v>469</v>
      </c>
      <c r="Q81" s="1">
        <v>584940</v>
      </c>
      <c r="R81" s="19" t="s">
        <v>571</v>
      </c>
      <c r="S81" s="84">
        <v>1</v>
      </c>
      <c r="T81" s="19" t="s">
        <v>347</v>
      </c>
    </row>
    <row r="82" spans="1:25" ht="69.75" hidden="1" customHeight="1" x14ac:dyDescent="0.25">
      <c r="A82" s="33">
        <v>554</v>
      </c>
      <c r="B82" s="96">
        <v>2019</v>
      </c>
      <c r="C82" s="31" t="s">
        <v>351</v>
      </c>
      <c r="D82" s="3" t="s">
        <v>156</v>
      </c>
      <c r="E82" s="2">
        <v>1990</v>
      </c>
      <c r="F82" s="1">
        <v>8233.7999999999993</v>
      </c>
      <c r="G82" s="2">
        <v>149</v>
      </c>
      <c r="H82" s="2">
        <v>148</v>
      </c>
      <c r="I82" s="1">
        <v>6979.7</v>
      </c>
      <c r="J82" s="1">
        <v>6853.1</v>
      </c>
      <c r="K82" s="8">
        <v>386</v>
      </c>
      <c r="L82" s="25" t="s">
        <v>85</v>
      </c>
      <c r="M82" s="27">
        <v>100000</v>
      </c>
      <c r="N82" s="25" t="str">
        <f t="shared" si="4"/>
        <v>г.Астрахань, ул. Хибинская, 6,корп. 2Установка коллективных (общедомовых) приборов учета потребления горячей воды</v>
      </c>
      <c r="O82" s="21" t="s">
        <v>342</v>
      </c>
      <c r="P82" s="21" t="s">
        <v>469</v>
      </c>
      <c r="Q82" s="1">
        <v>0</v>
      </c>
      <c r="R82" s="1">
        <v>0</v>
      </c>
      <c r="S82" s="8">
        <v>1</v>
      </c>
      <c r="T82" s="19" t="s">
        <v>559</v>
      </c>
    </row>
    <row r="83" spans="1:25" ht="54.75" customHeight="1" x14ac:dyDescent="0.25">
      <c r="A83" s="33">
        <v>554</v>
      </c>
      <c r="B83" s="96">
        <v>2019</v>
      </c>
      <c r="C83" s="80" t="s">
        <v>351</v>
      </c>
      <c r="D83" s="79" t="s">
        <v>156</v>
      </c>
      <c r="E83" s="2">
        <v>1990</v>
      </c>
      <c r="F83" s="1">
        <v>8233.7999999999993</v>
      </c>
      <c r="G83" s="2">
        <v>149</v>
      </c>
      <c r="H83" s="2">
        <v>148</v>
      </c>
      <c r="I83" s="1">
        <v>6979.7</v>
      </c>
      <c r="J83" s="1">
        <v>6853.1</v>
      </c>
      <c r="K83" s="8">
        <v>386</v>
      </c>
      <c r="L83" s="94" t="s">
        <v>10</v>
      </c>
      <c r="M83" s="27">
        <v>3295535.1520000002</v>
      </c>
      <c r="N83" s="25" t="str">
        <f t="shared" si="4"/>
        <v>г.Астрахань, ул. Хибинская, 6,корп. 2Ремонт внутридомовых инженерных систем электроснабжения</v>
      </c>
      <c r="O83" s="61" t="s">
        <v>425</v>
      </c>
      <c r="P83" s="61" t="s">
        <v>464</v>
      </c>
      <c r="Q83" s="1">
        <v>3453499.2</v>
      </c>
      <c r="R83" s="19" t="s">
        <v>512</v>
      </c>
      <c r="S83" s="8">
        <v>1</v>
      </c>
      <c r="T83" s="57" t="s">
        <v>347</v>
      </c>
    </row>
    <row r="84" spans="1:25" ht="54.75" customHeight="1" x14ac:dyDescent="0.25">
      <c r="A84" s="33">
        <v>554</v>
      </c>
      <c r="B84" s="96">
        <v>2019</v>
      </c>
      <c r="C84" s="31" t="s">
        <v>351</v>
      </c>
      <c r="D84" s="3" t="s">
        <v>156</v>
      </c>
      <c r="E84" s="97">
        <v>1990</v>
      </c>
      <c r="F84" s="1">
        <v>8233.7999999999993</v>
      </c>
      <c r="G84" s="2">
        <v>149</v>
      </c>
      <c r="H84" s="2">
        <v>148</v>
      </c>
      <c r="I84" s="1">
        <v>6979.7</v>
      </c>
      <c r="J84" s="1">
        <v>6853.1</v>
      </c>
      <c r="K84" s="8">
        <v>386</v>
      </c>
      <c r="L84" s="25" t="s">
        <v>9</v>
      </c>
      <c r="M84" s="98">
        <v>3989317.3319999995</v>
      </c>
      <c r="N84" s="25" t="str">
        <f t="shared" si="4"/>
        <v>г.Астрахань, ул. Хибинская, 6,корп. 2Ремонт внутридомовых инженерных систем теплоснабжения</v>
      </c>
      <c r="O84" s="21" t="s">
        <v>425</v>
      </c>
      <c r="P84" s="21" t="s">
        <v>464</v>
      </c>
      <c r="Q84" s="1">
        <v>6549595.2000000002</v>
      </c>
      <c r="R84" s="1" t="s">
        <v>617</v>
      </c>
      <c r="S84" s="84">
        <v>1</v>
      </c>
      <c r="T84" s="57" t="s">
        <v>347</v>
      </c>
      <c r="Y84" s="112"/>
    </row>
    <row r="85" spans="1:25" ht="54.75" customHeight="1" x14ac:dyDescent="0.25">
      <c r="A85" s="33">
        <v>554</v>
      </c>
      <c r="B85" s="96">
        <v>2019</v>
      </c>
      <c r="C85" s="31" t="s">
        <v>351</v>
      </c>
      <c r="D85" s="3" t="s">
        <v>156</v>
      </c>
      <c r="E85" s="2">
        <v>1990</v>
      </c>
      <c r="F85" s="1">
        <v>8233.7999999999993</v>
      </c>
      <c r="G85" s="2">
        <v>149</v>
      </c>
      <c r="H85" s="2">
        <v>148</v>
      </c>
      <c r="I85" s="1">
        <v>6979.7</v>
      </c>
      <c r="J85" s="1">
        <v>6853.1</v>
      </c>
      <c r="K85" s="8">
        <v>386</v>
      </c>
      <c r="L85" s="25" t="s">
        <v>7</v>
      </c>
      <c r="M85" s="27">
        <v>2611664.1460000002</v>
      </c>
      <c r="N85" s="25" t="str">
        <f t="shared" si="4"/>
        <v>г.Астрахань, ул. Хибинская, 6,корп. 2Ремонт внутридомовых инженерных систем водоснабжения</v>
      </c>
      <c r="O85" s="21" t="s">
        <v>425</v>
      </c>
      <c r="P85" s="21" t="s">
        <v>464</v>
      </c>
      <c r="Q85" s="1">
        <v>5676795.5999999996</v>
      </c>
      <c r="R85" s="1" t="s">
        <v>617</v>
      </c>
      <c r="S85" s="8">
        <v>1</v>
      </c>
      <c r="T85" s="19" t="s">
        <v>347</v>
      </c>
      <c r="Y85" s="112"/>
    </row>
    <row r="86" spans="1:25" ht="54.75" customHeight="1" x14ac:dyDescent="0.25">
      <c r="A86" s="33">
        <v>554</v>
      </c>
      <c r="B86" s="96">
        <v>2019</v>
      </c>
      <c r="C86" s="80" t="s">
        <v>351</v>
      </c>
      <c r="D86" s="79" t="s">
        <v>156</v>
      </c>
      <c r="E86" s="2">
        <v>1990</v>
      </c>
      <c r="F86" s="1">
        <v>8233.7999999999993</v>
      </c>
      <c r="G86" s="2">
        <v>149</v>
      </c>
      <c r="H86" s="2">
        <v>148</v>
      </c>
      <c r="I86" s="1">
        <v>6979.7</v>
      </c>
      <c r="J86" s="1">
        <v>6853.1</v>
      </c>
      <c r="K86" s="8">
        <v>386</v>
      </c>
      <c r="L86" s="94" t="s">
        <v>8</v>
      </c>
      <c r="M86" s="27">
        <v>1689855.1670000001</v>
      </c>
      <c r="N86" s="25" t="str">
        <f t="shared" si="4"/>
        <v>г.Астрахань, ул. Хибинская, 6,корп. 2Ремонт внутридомовых инженерных систем водоотведения</v>
      </c>
      <c r="O86" s="61" t="s">
        <v>425</v>
      </c>
      <c r="P86" s="61" t="s">
        <v>464</v>
      </c>
      <c r="Q86" s="1">
        <v>1525022.4</v>
      </c>
      <c r="R86" s="1" t="s">
        <v>617</v>
      </c>
      <c r="S86" s="8">
        <v>1</v>
      </c>
      <c r="T86" s="19" t="s">
        <v>347</v>
      </c>
    </row>
    <row r="87" spans="1:25" ht="51" hidden="1" customHeight="1" x14ac:dyDescent="0.25">
      <c r="A87" s="33">
        <v>554</v>
      </c>
      <c r="B87" s="96">
        <v>2019</v>
      </c>
      <c r="C87" s="31" t="s">
        <v>351</v>
      </c>
      <c r="D87" s="3" t="s">
        <v>156</v>
      </c>
      <c r="E87" s="97">
        <v>1990</v>
      </c>
      <c r="F87" s="1">
        <v>8233.7999999999993</v>
      </c>
      <c r="G87" s="2">
        <v>149</v>
      </c>
      <c r="H87" s="2">
        <v>148</v>
      </c>
      <c r="I87" s="1">
        <v>6979.7</v>
      </c>
      <c r="J87" s="1">
        <v>6853.1</v>
      </c>
      <c r="K87" s="8">
        <v>386</v>
      </c>
      <c r="L87" s="25" t="s">
        <v>11</v>
      </c>
      <c r="M87" s="98">
        <v>400000</v>
      </c>
      <c r="N87" s="25" t="str">
        <f t="shared" si="4"/>
        <v>г.Астрахань, ул. Хибинская, 6,корп. 2Ремонт подвальных помещений, относящихся к общему имуществу в многоквартирном доме</v>
      </c>
      <c r="O87" s="1" t="s">
        <v>601</v>
      </c>
      <c r="P87" s="29" t="s">
        <v>626</v>
      </c>
      <c r="Q87" s="1"/>
      <c r="R87" s="1"/>
      <c r="S87" s="84">
        <v>1</v>
      </c>
      <c r="T87" s="19" t="s">
        <v>354</v>
      </c>
    </row>
    <row r="88" spans="1:25" ht="54.75" customHeight="1" x14ac:dyDescent="0.25">
      <c r="A88" s="33">
        <v>554</v>
      </c>
      <c r="B88" s="96">
        <v>2019</v>
      </c>
      <c r="C88" s="31" t="s">
        <v>351</v>
      </c>
      <c r="D88" s="3" t="s">
        <v>156</v>
      </c>
      <c r="E88" s="97">
        <v>1990</v>
      </c>
      <c r="F88" s="1">
        <v>8233.7999999999993</v>
      </c>
      <c r="G88" s="2">
        <v>149</v>
      </c>
      <c r="H88" s="2">
        <v>148</v>
      </c>
      <c r="I88" s="1">
        <v>6979.7</v>
      </c>
      <c r="J88" s="1">
        <v>6853.1</v>
      </c>
      <c r="K88" s="8">
        <v>386</v>
      </c>
      <c r="L88" s="25" t="s">
        <v>29</v>
      </c>
      <c r="M88" s="98">
        <v>100000</v>
      </c>
      <c r="N88" s="25" t="str">
        <f t="shared" si="4"/>
        <v>г.Астрахань, ул. Хибинская, 6,корп. 2Установка коллективных (общедомовых) приборов учета потребления холодной воды</v>
      </c>
      <c r="O88" s="21" t="s">
        <v>425</v>
      </c>
      <c r="P88" s="21" t="s">
        <v>464</v>
      </c>
      <c r="Q88" s="1">
        <v>46875.6</v>
      </c>
      <c r="R88" s="1" t="s">
        <v>617</v>
      </c>
      <c r="S88" s="84">
        <v>1</v>
      </c>
      <c r="T88" s="19" t="s">
        <v>347</v>
      </c>
    </row>
    <row r="89" spans="1:25" ht="54.75" hidden="1" customHeight="1" x14ac:dyDescent="0.25">
      <c r="A89" s="33">
        <v>554</v>
      </c>
      <c r="B89" s="96">
        <v>2019</v>
      </c>
      <c r="C89" s="31" t="s">
        <v>351</v>
      </c>
      <c r="D89" s="3" t="s">
        <v>156</v>
      </c>
      <c r="E89" s="97">
        <v>1990</v>
      </c>
      <c r="F89" s="1">
        <v>8233.7999999999993</v>
      </c>
      <c r="G89" s="2">
        <v>149</v>
      </c>
      <c r="H89" s="2">
        <v>148</v>
      </c>
      <c r="I89" s="1">
        <v>6979.7</v>
      </c>
      <c r="J89" s="1">
        <v>6853.1</v>
      </c>
      <c r="K89" s="8">
        <v>386</v>
      </c>
      <c r="L89" s="25" t="s">
        <v>15</v>
      </c>
      <c r="M89" s="98">
        <v>350000</v>
      </c>
      <c r="N89" s="25" t="str">
        <f t="shared" si="4"/>
        <v>г.Астрахань, ул. Хибинская, 6,корп. 2Установка коллективных (общедомовых) приборов учета потребления тепловой энергии</v>
      </c>
      <c r="O89" s="21" t="s">
        <v>425</v>
      </c>
      <c r="P89" s="21" t="s">
        <v>649</v>
      </c>
      <c r="Q89" s="1"/>
      <c r="R89" s="1"/>
      <c r="S89" s="84">
        <v>1</v>
      </c>
      <c r="T89" s="19" t="s">
        <v>354</v>
      </c>
    </row>
    <row r="90" spans="1:25" ht="54.75" customHeight="1" x14ac:dyDescent="0.25">
      <c r="A90" s="33">
        <v>551</v>
      </c>
      <c r="B90" s="96">
        <v>2019</v>
      </c>
      <c r="C90" s="31" t="s">
        <v>351</v>
      </c>
      <c r="D90" s="3" t="s">
        <v>155</v>
      </c>
      <c r="E90" s="97">
        <v>1985</v>
      </c>
      <c r="F90" s="1">
        <v>9344</v>
      </c>
      <c r="G90" s="2">
        <v>170</v>
      </c>
      <c r="H90" s="2">
        <v>167</v>
      </c>
      <c r="I90" s="1">
        <v>8001.9</v>
      </c>
      <c r="J90" s="1">
        <v>7825.8</v>
      </c>
      <c r="K90" s="8">
        <v>395</v>
      </c>
      <c r="L90" s="25" t="s">
        <v>15</v>
      </c>
      <c r="M90" s="98">
        <v>350000</v>
      </c>
      <c r="N90" s="25" t="str">
        <f t="shared" si="4"/>
        <v>г.Астрахань, ул. Хибинская, 4Установка коллективных (общедомовых) приборов учета потребления тепловой энергии</v>
      </c>
      <c r="O90" s="21" t="s">
        <v>342</v>
      </c>
      <c r="P90" s="21" t="s">
        <v>469</v>
      </c>
      <c r="Q90" s="1">
        <v>702799.2</v>
      </c>
      <c r="R90" s="19" t="s">
        <v>569</v>
      </c>
      <c r="S90" s="84">
        <v>1</v>
      </c>
      <c r="T90" s="19" t="s">
        <v>347</v>
      </c>
    </row>
    <row r="91" spans="1:25" ht="54.75" customHeight="1" x14ac:dyDescent="0.25">
      <c r="A91" s="33">
        <v>551</v>
      </c>
      <c r="B91" s="96">
        <v>2019</v>
      </c>
      <c r="C91" s="31" t="s">
        <v>351</v>
      </c>
      <c r="D91" s="3" t="s">
        <v>155</v>
      </c>
      <c r="E91" s="2">
        <v>1985</v>
      </c>
      <c r="F91" s="1">
        <v>9344</v>
      </c>
      <c r="G91" s="2">
        <v>170</v>
      </c>
      <c r="H91" s="2">
        <v>167</v>
      </c>
      <c r="I91" s="1">
        <v>8001.9</v>
      </c>
      <c r="J91" s="1">
        <v>7825.8</v>
      </c>
      <c r="K91" s="8">
        <v>395</v>
      </c>
      <c r="L91" s="25" t="s">
        <v>9</v>
      </c>
      <c r="M91" s="27">
        <v>4573565.9639999997</v>
      </c>
      <c r="N91" s="25" t="str">
        <f t="shared" si="4"/>
        <v>г.Астрахань, ул. Хибинская, 4Ремонт внутридомовых инженерных систем теплоснабжения</v>
      </c>
      <c r="O91" s="21" t="s">
        <v>342</v>
      </c>
      <c r="P91" s="21" t="s">
        <v>469</v>
      </c>
      <c r="Q91" s="1">
        <v>8847123</v>
      </c>
      <c r="R91" s="1" t="s">
        <v>656</v>
      </c>
      <c r="S91" s="8">
        <v>1</v>
      </c>
      <c r="T91" s="19" t="s">
        <v>347</v>
      </c>
      <c r="Y91" s="56" t="s">
        <v>638</v>
      </c>
    </row>
    <row r="92" spans="1:25" ht="54.75" customHeight="1" x14ac:dyDescent="0.25">
      <c r="A92" s="34">
        <v>1948</v>
      </c>
      <c r="B92" s="96">
        <v>2019</v>
      </c>
      <c r="C92" s="31" t="s">
        <v>350</v>
      </c>
      <c r="D92" s="3" t="s">
        <v>154</v>
      </c>
      <c r="E92" s="4">
        <v>1972</v>
      </c>
      <c r="F92" s="1">
        <v>5164.3999999999996</v>
      </c>
      <c r="G92" s="2">
        <v>101</v>
      </c>
      <c r="H92" s="2">
        <v>101</v>
      </c>
      <c r="I92" s="1">
        <v>4028.23</v>
      </c>
      <c r="J92" s="1">
        <v>4028.23</v>
      </c>
      <c r="K92" s="8">
        <v>161</v>
      </c>
      <c r="L92" s="25" t="s">
        <v>14</v>
      </c>
      <c r="M92" s="27">
        <v>1500000</v>
      </c>
      <c r="N92" s="25" t="str">
        <f t="shared" si="4"/>
        <v xml:space="preserve">г.Астрахань, ул. Урицкого/ул. Кр.Набережная/ ул. Фиолетова, 3/2/2 литер АРемонт или замена лифтового оборудования, признанного непригодным для эксплуатации </v>
      </c>
      <c r="O92" s="53" t="s">
        <v>577</v>
      </c>
      <c r="P92" s="21" t="s">
        <v>537</v>
      </c>
      <c r="Q92" s="1">
        <v>1402368</v>
      </c>
      <c r="R92" s="1" t="s">
        <v>643</v>
      </c>
      <c r="S92" s="8">
        <v>1</v>
      </c>
      <c r="T92" s="19" t="s">
        <v>347</v>
      </c>
    </row>
    <row r="93" spans="1:25" ht="54.75" customHeight="1" x14ac:dyDescent="0.25">
      <c r="A93" s="33">
        <v>528</v>
      </c>
      <c r="B93" s="96">
        <v>2019</v>
      </c>
      <c r="C93" s="61" t="s">
        <v>351</v>
      </c>
      <c r="D93" s="83" t="s">
        <v>153</v>
      </c>
      <c r="E93" s="21">
        <v>1965</v>
      </c>
      <c r="F93" s="1">
        <v>3209.2</v>
      </c>
      <c r="G93" s="2">
        <v>82</v>
      </c>
      <c r="H93" s="2">
        <v>80</v>
      </c>
      <c r="I93" s="1">
        <v>2028.6</v>
      </c>
      <c r="J93" s="1">
        <v>1942.7</v>
      </c>
      <c r="K93" s="8">
        <v>178</v>
      </c>
      <c r="L93" s="94" t="s">
        <v>9</v>
      </c>
      <c r="M93" s="26">
        <v>1159466.6159999999</v>
      </c>
      <c r="N93" s="25" t="str">
        <f t="shared" si="4"/>
        <v>г.Астрахань, ул. Тренева, 3Ремонт внутридомовых инженерных систем теплоснабжения</v>
      </c>
      <c r="O93" s="61" t="s">
        <v>325</v>
      </c>
      <c r="P93" s="57" t="s">
        <v>374</v>
      </c>
      <c r="Q93" s="19">
        <v>1665097.42</v>
      </c>
      <c r="R93" s="19" t="s">
        <v>610</v>
      </c>
      <c r="S93" s="8">
        <v>1</v>
      </c>
      <c r="T93" s="57" t="s">
        <v>347</v>
      </c>
    </row>
    <row r="94" spans="1:25" ht="54.75" customHeight="1" x14ac:dyDescent="0.25">
      <c r="A94" s="33">
        <v>539</v>
      </c>
      <c r="B94" s="96">
        <v>2019</v>
      </c>
      <c r="C94" s="31" t="s">
        <v>351</v>
      </c>
      <c r="D94" s="3" t="s">
        <v>152</v>
      </c>
      <c r="E94" s="97">
        <v>1974</v>
      </c>
      <c r="F94" s="1">
        <v>4197</v>
      </c>
      <c r="G94" s="2">
        <v>92</v>
      </c>
      <c r="H94" s="2">
        <v>90</v>
      </c>
      <c r="I94" s="1">
        <v>2772.8</v>
      </c>
      <c r="J94" s="1">
        <v>2522.8000000000002</v>
      </c>
      <c r="K94" s="8">
        <v>238</v>
      </c>
      <c r="L94" s="25" t="s">
        <v>9</v>
      </c>
      <c r="M94" s="98">
        <v>1584821.568</v>
      </c>
      <c r="N94" s="25" t="str">
        <f t="shared" si="4"/>
        <v>г.Астрахань, ул. Тренева, 21Ремонт внутридомовых инженерных систем теплоснабжения</v>
      </c>
      <c r="O94" s="21" t="s">
        <v>425</v>
      </c>
      <c r="P94" s="21" t="s">
        <v>464</v>
      </c>
      <c r="Q94" s="1">
        <v>6814926</v>
      </c>
      <c r="R94" s="19" t="s">
        <v>466</v>
      </c>
      <c r="S94" s="84">
        <v>1</v>
      </c>
      <c r="T94" s="19" t="s">
        <v>347</v>
      </c>
    </row>
    <row r="95" spans="1:25" ht="54.75" customHeight="1" x14ac:dyDescent="0.25">
      <c r="A95" s="33">
        <v>536</v>
      </c>
      <c r="B95" s="96">
        <v>2019</v>
      </c>
      <c r="C95" s="31" t="s">
        <v>351</v>
      </c>
      <c r="D95" s="3" t="s">
        <v>151</v>
      </c>
      <c r="E95" s="97">
        <v>1972</v>
      </c>
      <c r="F95" s="1">
        <v>3824.2</v>
      </c>
      <c r="G95" s="2">
        <v>92</v>
      </c>
      <c r="H95" s="2">
        <v>90</v>
      </c>
      <c r="I95" s="1">
        <v>2486.6</v>
      </c>
      <c r="J95" s="1">
        <v>2253.6999999999998</v>
      </c>
      <c r="K95" s="8">
        <v>195</v>
      </c>
      <c r="L95" s="25" t="s">
        <v>6</v>
      </c>
      <c r="M95" s="98">
        <v>2174208.4419999998</v>
      </c>
      <c r="N95" s="25" t="str">
        <f t="shared" si="4"/>
        <v>г.Астрахань, ул. Тренева, 15Ремонт фасада</v>
      </c>
      <c r="O95" s="21" t="s">
        <v>558</v>
      </c>
      <c r="P95" s="21" t="s">
        <v>393</v>
      </c>
      <c r="Q95" s="1">
        <v>2262512.4</v>
      </c>
      <c r="R95" s="1" t="s">
        <v>613</v>
      </c>
      <c r="S95" s="84">
        <v>1</v>
      </c>
      <c r="T95" s="19" t="s">
        <v>347</v>
      </c>
    </row>
    <row r="96" spans="1:25" ht="61.5" hidden="1" customHeight="1" x14ac:dyDescent="0.25">
      <c r="A96" s="33">
        <v>536</v>
      </c>
      <c r="B96" s="96">
        <v>2019</v>
      </c>
      <c r="C96" s="31" t="s">
        <v>351</v>
      </c>
      <c r="D96" s="3" t="s">
        <v>151</v>
      </c>
      <c r="E96" s="97">
        <v>1972</v>
      </c>
      <c r="F96" s="1">
        <v>3824.2</v>
      </c>
      <c r="G96" s="2">
        <v>92</v>
      </c>
      <c r="H96" s="2">
        <v>90</v>
      </c>
      <c r="I96" s="1">
        <v>2486.6</v>
      </c>
      <c r="J96" s="1">
        <v>2253.6999999999998</v>
      </c>
      <c r="K96" s="8">
        <v>195</v>
      </c>
      <c r="L96" s="25" t="s">
        <v>5</v>
      </c>
      <c r="M96" s="98">
        <v>2357097.872</v>
      </c>
      <c r="N96" s="25" t="str">
        <f t="shared" si="4"/>
        <v>г.Астрахань, ул. Тренева, 15Ремонт крыши</v>
      </c>
      <c r="O96" s="21" t="s">
        <v>425</v>
      </c>
      <c r="P96" s="21" t="s">
        <v>649</v>
      </c>
      <c r="Q96" s="1"/>
      <c r="R96" s="1"/>
      <c r="S96" s="84">
        <v>1</v>
      </c>
      <c r="T96" s="19" t="s">
        <v>354</v>
      </c>
    </row>
    <row r="97" spans="1:25" ht="49.5" hidden="1" customHeight="1" x14ac:dyDescent="0.25">
      <c r="A97" s="33">
        <v>536</v>
      </c>
      <c r="B97" s="96">
        <v>2019</v>
      </c>
      <c r="C97" s="31" t="s">
        <v>351</v>
      </c>
      <c r="D97" s="3" t="s">
        <v>151</v>
      </c>
      <c r="E97" s="2">
        <v>1972</v>
      </c>
      <c r="F97" s="1">
        <v>3824.2</v>
      </c>
      <c r="G97" s="2">
        <v>92</v>
      </c>
      <c r="H97" s="2">
        <v>90</v>
      </c>
      <c r="I97" s="1">
        <v>2486.6</v>
      </c>
      <c r="J97" s="1">
        <v>2253.6999999999998</v>
      </c>
      <c r="K97" s="8">
        <v>195</v>
      </c>
      <c r="L97" s="25" t="s">
        <v>12</v>
      </c>
      <c r="M97" s="27">
        <v>1064264.8</v>
      </c>
      <c r="N97" s="25" t="str">
        <f t="shared" si="4"/>
        <v xml:space="preserve">г.Астрахань, ул. Тренева, 15Ремонт фундамента многоквартирного дома </v>
      </c>
      <c r="O97" s="21" t="s">
        <v>558</v>
      </c>
      <c r="P97" s="21" t="s">
        <v>393</v>
      </c>
      <c r="Q97" s="1">
        <v>0</v>
      </c>
      <c r="R97" s="1">
        <v>0</v>
      </c>
      <c r="S97" s="8">
        <v>1</v>
      </c>
      <c r="T97" s="19" t="s">
        <v>354</v>
      </c>
    </row>
    <row r="98" spans="1:25" ht="54.75" customHeight="1" x14ac:dyDescent="0.25">
      <c r="A98" s="33">
        <v>3362</v>
      </c>
      <c r="B98" s="96">
        <v>2019</v>
      </c>
      <c r="C98" s="31" t="s">
        <v>353</v>
      </c>
      <c r="D98" s="9" t="s">
        <v>150</v>
      </c>
      <c r="E98" s="16">
        <v>1963</v>
      </c>
      <c r="F98" s="17">
        <v>3857.5</v>
      </c>
      <c r="G98" s="2">
        <v>80</v>
      </c>
      <c r="H98" s="2">
        <v>80</v>
      </c>
      <c r="I98" s="1">
        <v>3527.5</v>
      </c>
      <c r="J98" s="17">
        <v>3527.5</v>
      </c>
      <c r="K98" s="18">
        <v>124</v>
      </c>
      <c r="L98" s="25" t="s">
        <v>5</v>
      </c>
      <c r="M98" s="27">
        <v>3343787.8</v>
      </c>
      <c r="N98" s="25" t="str">
        <f t="shared" si="4"/>
        <v>г.Астрахань, ул. Татищева,корп. 44Ремонт крыши</v>
      </c>
      <c r="O98" s="21" t="s">
        <v>425</v>
      </c>
      <c r="P98" s="21" t="s">
        <v>464</v>
      </c>
      <c r="Q98" s="32">
        <v>1866037.2</v>
      </c>
      <c r="R98" s="32" t="s">
        <v>463</v>
      </c>
      <c r="S98" s="8">
        <v>1</v>
      </c>
      <c r="T98" s="19" t="s">
        <v>347</v>
      </c>
    </row>
    <row r="99" spans="1:25" ht="46.5" hidden="1" customHeight="1" x14ac:dyDescent="0.25">
      <c r="A99" s="33">
        <v>3055</v>
      </c>
      <c r="B99" s="96">
        <v>2019</v>
      </c>
      <c r="C99" s="31" t="s">
        <v>353</v>
      </c>
      <c r="D99" s="9" t="s">
        <v>313</v>
      </c>
      <c r="E99" s="2">
        <v>1964</v>
      </c>
      <c r="F99" s="1">
        <v>4803.7</v>
      </c>
      <c r="G99" s="2">
        <v>80</v>
      </c>
      <c r="H99" s="2">
        <v>80</v>
      </c>
      <c r="I99" s="1">
        <v>3565.5</v>
      </c>
      <c r="J99" s="1">
        <v>3565.5</v>
      </c>
      <c r="K99" s="8">
        <v>75</v>
      </c>
      <c r="L99" s="25" t="s">
        <v>5</v>
      </c>
      <c r="M99" s="27">
        <v>3379808.76</v>
      </c>
      <c r="N99" s="25" t="str">
        <f t="shared" si="4"/>
        <v>г.Астрахань, ул. Татищева, корп.27Ремонт крыши</v>
      </c>
      <c r="O99" s="21" t="s">
        <v>558</v>
      </c>
      <c r="P99" s="21" t="s">
        <v>392</v>
      </c>
      <c r="Q99" s="1">
        <v>0</v>
      </c>
      <c r="R99" s="1">
        <v>0</v>
      </c>
      <c r="S99" s="8">
        <v>1</v>
      </c>
      <c r="T99" s="19" t="s">
        <v>550</v>
      </c>
    </row>
    <row r="100" spans="1:25" ht="54.75" customHeight="1" x14ac:dyDescent="0.25">
      <c r="A100" s="33">
        <v>3464</v>
      </c>
      <c r="B100" s="96">
        <v>2019</v>
      </c>
      <c r="C100" s="31" t="s">
        <v>353</v>
      </c>
      <c r="D100" s="9" t="s">
        <v>149</v>
      </c>
      <c r="E100" s="16">
        <v>1966</v>
      </c>
      <c r="F100" s="17">
        <v>2598.1999999999998</v>
      </c>
      <c r="G100" s="2">
        <v>58</v>
      </c>
      <c r="H100" s="2">
        <v>58</v>
      </c>
      <c r="I100" s="1">
        <v>2479.9</v>
      </c>
      <c r="J100" s="17">
        <v>2479.9</v>
      </c>
      <c r="K100" s="18">
        <v>135</v>
      </c>
      <c r="L100" s="25" t="s">
        <v>5</v>
      </c>
      <c r="M100" s="27">
        <v>2350746.8080000002</v>
      </c>
      <c r="N100" s="25" t="str">
        <f t="shared" si="4"/>
        <v>г.Астрахань, ул. Татищева, корп.14Ремонт крыши</v>
      </c>
      <c r="O100" s="21" t="s">
        <v>425</v>
      </c>
      <c r="P100" s="61" t="s">
        <v>464</v>
      </c>
      <c r="Q100" s="17">
        <v>1375861.2</v>
      </c>
      <c r="R100" s="32" t="s">
        <v>476</v>
      </c>
      <c r="S100" s="8">
        <v>1</v>
      </c>
      <c r="T100" s="19" t="s">
        <v>347</v>
      </c>
    </row>
    <row r="101" spans="1:25" ht="54.75" customHeight="1" x14ac:dyDescent="0.25">
      <c r="A101" s="33">
        <v>3682</v>
      </c>
      <c r="B101" s="96">
        <v>2019</v>
      </c>
      <c r="C101" s="31" t="s">
        <v>353</v>
      </c>
      <c r="D101" s="22" t="s">
        <v>148</v>
      </c>
      <c r="E101" s="59">
        <v>1963</v>
      </c>
      <c r="F101" s="17">
        <v>3832.8</v>
      </c>
      <c r="G101" s="2">
        <v>80</v>
      </c>
      <c r="H101" s="2">
        <v>80</v>
      </c>
      <c r="I101" s="1">
        <v>3532.8</v>
      </c>
      <c r="J101" s="17">
        <v>3532.8</v>
      </c>
      <c r="K101" s="18">
        <v>98</v>
      </c>
      <c r="L101" s="25" t="s">
        <v>7</v>
      </c>
      <c r="M101" s="26">
        <v>1321903.1040000001</v>
      </c>
      <c r="N101" s="25" t="str">
        <f t="shared" si="4"/>
        <v>г.Астрахань, ул. Татищева, корп. 21Ремонт внутридомовых инженерных систем водоснабжения</v>
      </c>
      <c r="O101" s="59" t="s">
        <v>342</v>
      </c>
      <c r="P101" s="32" t="s">
        <v>380</v>
      </c>
      <c r="Q101" s="32">
        <v>795482.9</v>
      </c>
      <c r="R101" s="32" t="s">
        <v>466</v>
      </c>
      <c r="S101" s="8">
        <v>1</v>
      </c>
      <c r="T101" s="19" t="s">
        <v>347</v>
      </c>
    </row>
    <row r="102" spans="1:25" ht="54.75" customHeight="1" x14ac:dyDescent="0.25">
      <c r="A102" s="33">
        <v>3682</v>
      </c>
      <c r="B102" s="96">
        <v>2019</v>
      </c>
      <c r="C102" s="31" t="s">
        <v>353</v>
      </c>
      <c r="D102" s="9" t="s">
        <v>148</v>
      </c>
      <c r="E102" s="16">
        <v>1963</v>
      </c>
      <c r="F102" s="17">
        <v>3832.8</v>
      </c>
      <c r="G102" s="2">
        <v>80</v>
      </c>
      <c r="H102" s="2">
        <v>80</v>
      </c>
      <c r="I102" s="1">
        <v>3532.8</v>
      </c>
      <c r="J102" s="17">
        <v>3532.8</v>
      </c>
      <c r="K102" s="18">
        <v>98</v>
      </c>
      <c r="L102" s="25" t="s">
        <v>8</v>
      </c>
      <c r="M102" s="27">
        <v>855326.2080000001</v>
      </c>
      <c r="N102" s="25" t="str">
        <f t="shared" si="4"/>
        <v>г.Астрахань, ул. Татищева, корп. 21Ремонт внутридомовых инженерных систем водоотведения</v>
      </c>
      <c r="O102" s="21" t="s">
        <v>342</v>
      </c>
      <c r="P102" s="21" t="s">
        <v>469</v>
      </c>
      <c r="Q102" s="1">
        <v>491182</v>
      </c>
      <c r="R102" s="19" t="s">
        <v>541</v>
      </c>
      <c r="S102" s="8">
        <v>1</v>
      </c>
      <c r="T102" s="19" t="s">
        <v>347</v>
      </c>
    </row>
    <row r="103" spans="1:25" ht="65.25" hidden="1" customHeight="1" x14ac:dyDescent="0.25">
      <c r="A103" s="33">
        <v>3425</v>
      </c>
      <c r="B103" s="96">
        <v>2019</v>
      </c>
      <c r="C103" s="80" t="s">
        <v>353</v>
      </c>
      <c r="D103" s="78" t="s">
        <v>147</v>
      </c>
      <c r="E103" s="16">
        <v>1974</v>
      </c>
      <c r="F103" s="17">
        <v>3002.3</v>
      </c>
      <c r="G103" s="2">
        <v>52</v>
      </c>
      <c r="H103" s="2">
        <v>51</v>
      </c>
      <c r="I103" s="1">
        <v>2844.3</v>
      </c>
      <c r="J103" s="17">
        <v>2694.3</v>
      </c>
      <c r="K103" s="18">
        <v>111</v>
      </c>
      <c r="L103" s="94" t="s">
        <v>10</v>
      </c>
      <c r="M103" s="27">
        <v>1342964.6880000001</v>
      </c>
      <c r="N103" s="25" t="str">
        <f t="shared" si="4"/>
        <v>г.Астрахань, ул. Татищева, 56бРемонт внутридомовых инженерных систем электроснабжения</v>
      </c>
      <c r="O103" s="21" t="s">
        <v>342</v>
      </c>
      <c r="P103" s="61" t="s">
        <v>469</v>
      </c>
      <c r="Q103" s="17">
        <v>0</v>
      </c>
      <c r="R103" s="17">
        <v>0</v>
      </c>
      <c r="S103" s="8">
        <v>1</v>
      </c>
      <c r="T103" s="19" t="s">
        <v>354</v>
      </c>
    </row>
    <row r="104" spans="1:25" ht="63" hidden="1" customHeight="1" x14ac:dyDescent="0.25">
      <c r="A104" s="33">
        <v>3212</v>
      </c>
      <c r="B104" s="96">
        <v>2019</v>
      </c>
      <c r="C104" s="31" t="s">
        <v>353</v>
      </c>
      <c r="D104" s="9" t="s">
        <v>146</v>
      </c>
      <c r="E104" s="105">
        <v>1983</v>
      </c>
      <c r="F104" s="17">
        <v>5663.6</v>
      </c>
      <c r="G104" s="2">
        <v>158</v>
      </c>
      <c r="H104" s="2">
        <v>158</v>
      </c>
      <c r="I104" s="17">
        <v>4783.6000000000004</v>
      </c>
      <c r="J104" s="17">
        <v>4783.6000000000004</v>
      </c>
      <c r="K104" s="18">
        <v>145</v>
      </c>
      <c r="L104" s="43" t="s">
        <v>17</v>
      </c>
      <c r="M104" s="98">
        <v>1789927.4480000001</v>
      </c>
      <c r="N104" s="25" t="str">
        <f t="shared" si="4"/>
        <v>г.Астрахань, ул. Татищева, 43аРемонт внутридомовых инженерных систем водоснабжения (ГВС)</v>
      </c>
      <c r="O104" s="21" t="s">
        <v>342</v>
      </c>
      <c r="P104" s="21" t="s">
        <v>652</v>
      </c>
      <c r="Q104" s="17"/>
      <c r="R104" s="17"/>
      <c r="S104" s="84">
        <v>1</v>
      </c>
      <c r="T104" s="19" t="s">
        <v>354</v>
      </c>
    </row>
    <row r="105" spans="1:25" ht="54.75" customHeight="1" x14ac:dyDescent="0.25">
      <c r="A105" s="33">
        <v>3212</v>
      </c>
      <c r="B105" s="96">
        <v>2019</v>
      </c>
      <c r="C105" s="31" t="s">
        <v>353</v>
      </c>
      <c r="D105" s="9" t="s">
        <v>146</v>
      </c>
      <c r="E105" s="105">
        <v>1983</v>
      </c>
      <c r="F105" s="17">
        <v>5663.6</v>
      </c>
      <c r="G105" s="2">
        <v>158</v>
      </c>
      <c r="H105" s="2">
        <v>158</v>
      </c>
      <c r="I105" s="17">
        <v>4783.6000000000004</v>
      </c>
      <c r="J105" s="17">
        <v>4783.6000000000004</v>
      </c>
      <c r="K105" s="18">
        <v>145</v>
      </c>
      <c r="L105" s="25" t="s">
        <v>9</v>
      </c>
      <c r="M105" s="102">
        <v>2734114.4159999997</v>
      </c>
      <c r="N105" s="25"/>
      <c r="O105" s="59" t="s">
        <v>322</v>
      </c>
      <c r="P105" s="32" t="s">
        <v>486</v>
      </c>
      <c r="Q105" s="17">
        <v>1113012.3500000001</v>
      </c>
      <c r="R105" s="32" t="s">
        <v>572</v>
      </c>
      <c r="S105" s="84">
        <v>1</v>
      </c>
      <c r="T105" s="19" t="s">
        <v>347</v>
      </c>
    </row>
    <row r="106" spans="1:25" ht="54.75" customHeight="1" x14ac:dyDescent="0.25">
      <c r="A106" s="33">
        <v>3212</v>
      </c>
      <c r="B106" s="96">
        <v>2019</v>
      </c>
      <c r="C106" s="31" t="s">
        <v>353</v>
      </c>
      <c r="D106" s="9" t="s">
        <v>146</v>
      </c>
      <c r="E106" s="16">
        <v>1983</v>
      </c>
      <c r="F106" s="17">
        <v>5663.6</v>
      </c>
      <c r="G106" s="2">
        <v>158</v>
      </c>
      <c r="H106" s="2">
        <v>158</v>
      </c>
      <c r="I106" s="17">
        <v>4783.6000000000004</v>
      </c>
      <c r="J106" s="17">
        <v>4783.6000000000004</v>
      </c>
      <c r="K106" s="18">
        <v>145</v>
      </c>
      <c r="L106" s="25" t="s">
        <v>8</v>
      </c>
      <c r="M106" s="27">
        <v>1158157.3960000002</v>
      </c>
      <c r="N106" s="25" t="str">
        <f t="shared" ref="N106:N150" si="5">CONCATENATE(D106,L106)</f>
        <v>г.Астрахань, ул. Татищева, 43аРемонт внутридомовых инженерных систем водоотведения</v>
      </c>
      <c r="O106" s="59" t="s">
        <v>322</v>
      </c>
      <c r="P106" s="32" t="s">
        <v>486</v>
      </c>
      <c r="Q106" s="17">
        <v>201323.07</v>
      </c>
      <c r="R106" s="32" t="s">
        <v>572</v>
      </c>
      <c r="S106" s="8">
        <v>1</v>
      </c>
      <c r="T106" s="19" t="s">
        <v>347</v>
      </c>
    </row>
    <row r="107" spans="1:25" ht="54.75" customHeight="1" x14ac:dyDescent="0.25">
      <c r="A107" s="33">
        <v>3209</v>
      </c>
      <c r="B107" s="96">
        <v>2019</v>
      </c>
      <c r="C107" s="31" t="s">
        <v>353</v>
      </c>
      <c r="D107" s="9" t="s">
        <v>312</v>
      </c>
      <c r="E107" s="2">
        <v>1972</v>
      </c>
      <c r="F107" s="1">
        <v>3513.9</v>
      </c>
      <c r="G107" s="2">
        <v>70</v>
      </c>
      <c r="H107" s="2">
        <v>70</v>
      </c>
      <c r="I107" s="1">
        <v>3295.9</v>
      </c>
      <c r="J107" s="1">
        <v>3295.9</v>
      </c>
      <c r="K107" s="8">
        <v>150</v>
      </c>
      <c r="L107" s="25" t="s">
        <v>10</v>
      </c>
      <c r="M107" s="27">
        <v>1556192.1440000001</v>
      </c>
      <c r="N107" s="25" t="str">
        <f t="shared" si="5"/>
        <v>г.Астрахань, ул. Татищева, 11аРемонт внутридомовых инженерных систем электроснабжения</v>
      </c>
      <c r="O107" s="21" t="s">
        <v>342</v>
      </c>
      <c r="P107" s="21" t="s">
        <v>469</v>
      </c>
      <c r="Q107" s="1">
        <v>1120919</v>
      </c>
      <c r="R107" s="19" t="s">
        <v>599</v>
      </c>
      <c r="S107" s="8">
        <v>1</v>
      </c>
      <c r="T107" s="19" t="s">
        <v>347</v>
      </c>
    </row>
    <row r="108" spans="1:25" ht="54.75" customHeight="1" x14ac:dyDescent="0.25">
      <c r="A108" s="33">
        <v>3209</v>
      </c>
      <c r="B108" s="96">
        <v>2019</v>
      </c>
      <c r="C108" s="31" t="s">
        <v>353</v>
      </c>
      <c r="D108" s="9" t="s">
        <v>312</v>
      </c>
      <c r="E108" s="2">
        <v>1972</v>
      </c>
      <c r="F108" s="1">
        <v>3513.9</v>
      </c>
      <c r="G108" s="2">
        <v>70</v>
      </c>
      <c r="H108" s="2">
        <v>70</v>
      </c>
      <c r="I108" s="1">
        <v>3295.9</v>
      </c>
      <c r="J108" s="1">
        <v>3295.9</v>
      </c>
      <c r="K108" s="8">
        <v>150</v>
      </c>
      <c r="L108" s="25" t="s">
        <v>5</v>
      </c>
      <c r="M108" s="27">
        <v>3124249.5279999999</v>
      </c>
      <c r="N108" s="25" t="str">
        <f t="shared" si="5"/>
        <v>г.Астрахань, ул. Татищева, 11аРемонт крыши</v>
      </c>
      <c r="O108" s="21" t="s">
        <v>324</v>
      </c>
      <c r="P108" s="21" t="s">
        <v>470</v>
      </c>
      <c r="Q108" s="1">
        <v>1665846.12</v>
      </c>
      <c r="R108" s="19" t="s">
        <v>560</v>
      </c>
      <c r="S108" s="8">
        <v>1</v>
      </c>
      <c r="T108" s="19" t="s">
        <v>347</v>
      </c>
    </row>
    <row r="109" spans="1:25" ht="54.75" customHeight="1" x14ac:dyDescent="0.25">
      <c r="A109" s="33">
        <v>3414</v>
      </c>
      <c r="B109" s="96">
        <v>2019</v>
      </c>
      <c r="C109" s="31" t="s">
        <v>353</v>
      </c>
      <c r="D109" s="9" t="s">
        <v>297</v>
      </c>
      <c r="E109" s="16">
        <v>1976</v>
      </c>
      <c r="F109" s="17">
        <v>2188.8000000000002</v>
      </c>
      <c r="G109" s="2">
        <v>48</v>
      </c>
      <c r="H109" s="2">
        <v>48</v>
      </c>
      <c r="I109" s="17">
        <v>2056.3000000000002</v>
      </c>
      <c r="J109" s="17">
        <v>2056.3000000000002</v>
      </c>
      <c r="K109" s="18">
        <v>89</v>
      </c>
      <c r="L109" s="25" t="s">
        <v>8</v>
      </c>
      <c r="M109" s="27">
        <v>497850.79300000006</v>
      </c>
      <c r="N109" s="25" t="str">
        <f t="shared" si="5"/>
        <v>г.Астрахань, ул. Сун Ят-Сена, 43аРемонт внутридомовых инженерных систем водоотведения</v>
      </c>
      <c r="O109" s="21" t="s">
        <v>342</v>
      </c>
      <c r="P109" s="21" t="s">
        <v>469</v>
      </c>
      <c r="Q109" s="1">
        <v>429906</v>
      </c>
      <c r="R109" s="1" t="s">
        <v>653</v>
      </c>
      <c r="S109" s="8">
        <v>1</v>
      </c>
      <c r="T109" s="19" t="s">
        <v>347</v>
      </c>
      <c r="Y109" s="56" t="s">
        <v>638</v>
      </c>
    </row>
    <row r="110" spans="1:25" ht="84.75" hidden="1" customHeight="1" x14ac:dyDescent="0.25">
      <c r="A110" s="33">
        <v>3414</v>
      </c>
      <c r="B110" s="96">
        <v>2019</v>
      </c>
      <c r="C110" s="31" t="s">
        <v>353</v>
      </c>
      <c r="D110" s="9" t="s">
        <v>297</v>
      </c>
      <c r="E110" s="16">
        <v>1976</v>
      </c>
      <c r="F110" s="17">
        <v>2188.8000000000002</v>
      </c>
      <c r="G110" s="2">
        <v>48</v>
      </c>
      <c r="H110" s="2">
        <v>48</v>
      </c>
      <c r="I110" s="17">
        <v>2056.3000000000002</v>
      </c>
      <c r="J110" s="17">
        <v>2056.3000000000002</v>
      </c>
      <c r="K110" s="18">
        <v>89</v>
      </c>
      <c r="L110" s="25" t="s">
        <v>10</v>
      </c>
      <c r="M110" s="27">
        <v>970902.60800000012</v>
      </c>
      <c r="N110" s="25" t="str">
        <f t="shared" si="5"/>
        <v>г.Астрахань, ул. Сун Ят-Сена, 43аРемонт внутридомовых инженерных систем электроснабжения</v>
      </c>
      <c r="O110" s="21" t="s">
        <v>325</v>
      </c>
      <c r="P110" s="21" t="s">
        <v>473</v>
      </c>
      <c r="Q110" s="19">
        <v>0</v>
      </c>
      <c r="R110" s="1">
        <v>0</v>
      </c>
      <c r="S110" s="8">
        <v>1</v>
      </c>
      <c r="T110" s="19" t="s">
        <v>594</v>
      </c>
    </row>
    <row r="111" spans="1:25" ht="54.75" customHeight="1" x14ac:dyDescent="0.25">
      <c r="A111" s="33">
        <v>3184</v>
      </c>
      <c r="B111" s="96">
        <v>2019</v>
      </c>
      <c r="C111" s="31" t="s">
        <v>353</v>
      </c>
      <c r="D111" s="9" t="s">
        <v>145</v>
      </c>
      <c r="E111" s="16">
        <v>1961</v>
      </c>
      <c r="F111" s="17">
        <v>2236.6</v>
      </c>
      <c r="G111" s="2">
        <v>32</v>
      </c>
      <c r="H111" s="2">
        <v>32</v>
      </c>
      <c r="I111" s="1">
        <v>1464.8</v>
      </c>
      <c r="J111" s="17">
        <v>1464.8</v>
      </c>
      <c r="K111" s="18">
        <v>66</v>
      </c>
      <c r="L111" s="25" t="s">
        <v>11</v>
      </c>
      <c r="M111" s="27">
        <v>100000</v>
      </c>
      <c r="N111" s="25" t="str">
        <f t="shared" si="5"/>
        <v>г.Астрахань, ул. Ст.Здоровцева, 8Ремонт подвальных помещений, относящихся к общему имуществу в многоквартирном доме</v>
      </c>
      <c r="O111" s="21" t="s">
        <v>558</v>
      </c>
      <c r="P111" s="21" t="s">
        <v>393</v>
      </c>
      <c r="Q111" s="17">
        <v>314905.2</v>
      </c>
      <c r="R111" s="17" t="s">
        <v>597</v>
      </c>
      <c r="S111" s="8">
        <v>1</v>
      </c>
      <c r="T111" s="19" t="s">
        <v>347</v>
      </c>
      <c r="X111" s="71"/>
      <c r="Y111" s="71"/>
    </row>
    <row r="112" spans="1:25" ht="54.75" customHeight="1" x14ac:dyDescent="0.25">
      <c r="A112" s="33">
        <v>3182</v>
      </c>
      <c r="B112" s="96">
        <v>2019</v>
      </c>
      <c r="C112" s="31" t="s">
        <v>353</v>
      </c>
      <c r="D112" s="22" t="s">
        <v>144</v>
      </c>
      <c r="E112" s="59">
        <v>1961</v>
      </c>
      <c r="F112" s="17">
        <v>4490.8999999999996</v>
      </c>
      <c r="G112" s="2">
        <v>80</v>
      </c>
      <c r="H112" s="2">
        <v>80</v>
      </c>
      <c r="I112" s="1">
        <v>3076.8</v>
      </c>
      <c r="J112" s="17">
        <v>3076.8</v>
      </c>
      <c r="K112" s="18">
        <v>143</v>
      </c>
      <c r="L112" s="25" t="s">
        <v>8</v>
      </c>
      <c r="M112" s="26">
        <v>744924.04800000007</v>
      </c>
      <c r="N112" s="25" t="str">
        <f t="shared" si="5"/>
        <v>г.Астрахань, ул. Ст.Здоровцева, 6Ремонт внутридомовых инженерных систем водоотведения</v>
      </c>
      <c r="O112" s="59" t="s">
        <v>342</v>
      </c>
      <c r="P112" s="59" t="s">
        <v>380</v>
      </c>
      <c r="Q112" s="32">
        <v>670458</v>
      </c>
      <c r="R112" s="32" t="s">
        <v>447</v>
      </c>
      <c r="S112" s="8">
        <v>1</v>
      </c>
      <c r="T112" s="19" t="s">
        <v>347</v>
      </c>
    </row>
    <row r="113" spans="1:22" ht="54.75" customHeight="1" x14ac:dyDescent="0.25">
      <c r="A113" s="34">
        <v>1735</v>
      </c>
      <c r="B113" s="96">
        <v>2019</v>
      </c>
      <c r="C113" s="31" t="s">
        <v>350</v>
      </c>
      <c r="D113" s="3" t="s">
        <v>143</v>
      </c>
      <c r="E113" s="4">
        <v>1968</v>
      </c>
      <c r="F113" s="1">
        <v>2897.6</v>
      </c>
      <c r="G113" s="2">
        <v>50</v>
      </c>
      <c r="H113" s="2">
        <v>48</v>
      </c>
      <c r="I113" s="1">
        <v>2260.13</v>
      </c>
      <c r="J113" s="1">
        <v>2034.12</v>
      </c>
      <c r="K113" s="8">
        <v>96</v>
      </c>
      <c r="L113" s="25" t="s">
        <v>14</v>
      </c>
      <c r="M113" s="27">
        <v>1500000</v>
      </c>
      <c r="N113" s="25" t="str">
        <f t="shared" si="5"/>
        <v xml:space="preserve">г.Астрахань, ул. Свердлова, 12 литер АРемонт или замена лифтового оборудования, признанного непригодным для эксплуатации </v>
      </c>
      <c r="O113" s="53" t="s">
        <v>577</v>
      </c>
      <c r="P113" s="21" t="s">
        <v>537</v>
      </c>
      <c r="Q113" s="1">
        <v>1402500</v>
      </c>
      <c r="R113" s="1" t="s">
        <v>643</v>
      </c>
      <c r="S113" s="8">
        <v>1</v>
      </c>
      <c r="T113" s="19" t="s">
        <v>347</v>
      </c>
    </row>
    <row r="114" spans="1:22" ht="54.75" customHeight="1" x14ac:dyDescent="0.25">
      <c r="A114" s="33">
        <v>2753</v>
      </c>
      <c r="B114" s="96">
        <v>2019</v>
      </c>
      <c r="C114" s="29" t="s">
        <v>352</v>
      </c>
      <c r="D114" s="15" t="s">
        <v>142</v>
      </c>
      <c r="E114" s="2">
        <v>1983</v>
      </c>
      <c r="F114" s="1">
        <v>2680.5</v>
      </c>
      <c r="G114" s="2">
        <v>60</v>
      </c>
      <c r="H114" s="2">
        <v>60</v>
      </c>
      <c r="I114" s="1">
        <v>2570.5</v>
      </c>
      <c r="J114" s="1">
        <v>2570.5</v>
      </c>
      <c r="K114" s="8">
        <v>180</v>
      </c>
      <c r="L114" s="25" t="s">
        <v>7</v>
      </c>
      <c r="M114" s="44">
        <v>961829.69000000006</v>
      </c>
      <c r="N114" s="25" t="str">
        <f t="shared" si="5"/>
        <v>г.Астрахань, ул. Сахалинская, 9Ремонт внутридомовых инженерных систем водоснабжения</v>
      </c>
      <c r="O114" s="21" t="s">
        <v>322</v>
      </c>
      <c r="P114" s="21" t="s">
        <v>477</v>
      </c>
      <c r="Q114" s="1">
        <v>928806</v>
      </c>
      <c r="R114" s="19" t="s">
        <v>520</v>
      </c>
      <c r="S114" s="8">
        <v>1</v>
      </c>
      <c r="T114" s="19" t="s">
        <v>347</v>
      </c>
    </row>
    <row r="115" spans="1:22" ht="54.75" customHeight="1" x14ac:dyDescent="0.25">
      <c r="A115" s="33">
        <v>3352</v>
      </c>
      <c r="B115" s="96">
        <v>2019</v>
      </c>
      <c r="C115" s="31" t="s">
        <v>353</v>
      </c>
      <c r="D115" s="22" t="s">
        <v>141</v>
      </c>
      <c r="E115" s="59">
        <v>1964</v>
      </c>
      <c r="F115" s="17">
        <v>3873.3</v>
      </c>
      <c r="G115" s="2">
        <v>79</v>
      </c>
      <c r="H115" s="2">
        <v>79</v>
      </c>
      <c r="I115" s="1">
        <v>3544.2</v>
      </c>
      <c r="J115" s="17">
        <v>3544.2</v>
      </c>
      <c r="K115" s="18">
        <v>130</v>
      </c>
      <c r="L115" s="25" t="s">
        <v>7</v>
      </c>
      <c r="M115" s="26">
        <v>1326168.7560000001</v>
      </c>
      <c r="N115" s="25" t="str">
        <f t="shared" si="5"/>
        <v>г.Астрахань, ул. Савушкина, 9Ремонт внутридомовых инженерных систем водоснабжения</v>
      </c>
      <c r="O115" s="59" t="s">
        <v>342</v>
      </c>
      <c r="P115" s="59" t="s">
        <v>380</v>
      </c>
      <c r="Q115" s="32">
        <v>504122</v>
      </c>
      <c r="R115" s="32" t="s">
        <v>447</v>
      </c>
      <c r="S115" s="8">
        <v>1</v>
      </c>
      <c r="T115" s="19" t="s">
        <v>347</v>
      </c>
      <c r="U115" s="64"/>
    </row>
    <row r="116" spans="1:22" ht="54.75" customHeight="1" x14ac:dyDescent="0.25">
      <c r="A116" s="33">
        <v>3352</v>
      </c>
      <c r="B116" s="96">
        <v>2019</v>
      </c>
      <c r="C116" s="31" t="s">
        <v>353</v>
      </c>
      <c r="D116" s="9" t="s">
        <v>141</v>
      </c>
      <c r="E116" s="16">
        <v>1964</v>
      </c>
      <c r="F116" s="17">
        <v>3873.3</v>
      </c>
      <c r="G116" s="2">
        <v>79</v>
      </c>
      <c r="H116" s="2">
        <v>79</v>
      </c>
      <c r="I116" s="1">
        <v>3544.2</v>
      </c>
      <c r="J116" s="17">
        <v>3544.2</v>
      </c>
      <c r="K116" s="18">
        <v>130</v>
      </c>
      <c r="L116" s="25" t="s">
        <v>9</v>
      </c>
      <c r="M116" s="27">
        <v>2025722.9519999998</v>
      </c>
      <c r="N116" s="25" t="str">
        <f t="shared" si="5"/>
        <v>г.Астрахань, ул. Савушкина, 9Ремонт внутридомовых инженерных систем теплоснабжения</v>
      </c>
      <c r="O116" s="21" t="s">
        <v>425</v>
      </c>
      <c r="P116" s="21" t="s">
        <v>464</v>
      </c>
      <c r="Q116" s="17">
        <v>1015972.8</v>
      </c>
      <c r="R116" s="32" t="s">
        <v>463</v>
      </c>
      <c r="S116" s="8">
        <v>1</v>
      </c>
      <c r="T116" s="19" t="s">
        <v>347</v>
      </c>
      <c r="U116" s="71"/>
      <c r="V116" s="56" t="s">
        <v>575</v>
      </c>
    </row>
    <row r="117" spans="1:22" ht="96.75" hidden="1" customHeight="1" x14ac:dyDescent="0.25">
      <c r="A117" s="33">
        <v>3333</v>
      </c>
      <c r="B117" s="96">
        <v>2019</v>
      </c>
      <c r="C117" s="31" t="s">
        <v>353</v>
      </c>
      <c r="D117" s="9" t="s">
        <v>140</v>
      </c>
      <c r="E117" s="2">
        <v>1972</v>
      </c>
      <c r="F117" s="1">
        <v>2487.6</v>
      </c>
      <c r="G117" s="2">
        <v>54</v>
      </c>
      <c r="H117" s="2">
        <v>54</v>
      </c>
      <c r="I117" s="1">
        <v>2324.9</v>
      </c>
      <c r="J117" s="1">
        <v>2324.9</v>
      </c>
      <c r="K117" s="8">
        <v>98</v>
      </c>
      <c r="L117" s="25" t="s">
        <v>8</v>
      </c>
      <c r="M117" s="27">
        <v>562881.53900000011</v>
      </c>
      <c r="N117" s="25" t="str">
        <f t="shared" si="5"/>
        <v>г.Астрахань, ул. Савушкина, 52Ремонт внутридомовых инженерных систем водоотведения</v>
      </c>
      <c r="O117" s="21" t="s">
        <v>325</v>
      </c>
      <c r="P117" s="21" t="s">
        <v>416</v>
      </c>
      <c r="Q117" s="1">
        <v>0</v>
      </c>
      <c r="R117" s="1">
        <v>0</v>
      </c>
      <c r="S117" s="8">
        <v>1</v>
      </c>
      <c r="T117" s="19" t="s">
        <v>594</v>
      </c>
    </row>
    <row r="118" spans="1:22" ht="72.75" hidden="1" customHeight="1" x14ac:dyDescent="0.25">
      <c r="A118" s="34">
        <v>3333</v>
      </c>
      <c r="B118" s="96">
        <v>2019</v>
      </c>
      <c r="C118" s="31" t="s">
        <v>353</v>
      </c>
      <c r="D118" s="9" t="s">
        <v>140</v>
      </c>
      <c r="E118" s="4">
        <v>1972</v>
      </c>
      <c r="F118" s="1">
        <v>2487.6</v>
      </c>
      <c r="G118" s="2">
        <v>54</v>
      </c>
      <c r="H118" s="2">
        <v>54</v>
      </c>
      <c r="I118" s="1">
        <v>2324.9</v>
      </c>
      <c r="J118" s="1">
        <v>2324.9</v>
      </c>
      <c r="K118" s="8">
        <v>98</v>
      </c>
      <c r="L118" s="94" t="s">
        <v>14</v>
      </c>
      <c r="M118" s="27">
        <v>1500000</v>
      </c>
      <c r="N118" s="25" t="str">
        <f t="shared" si="5"/>
        <v xml:space="preserve">г.Астрахань, ул. Савушкина, 52Ремонт или замена лифтового оборудования, признанного непригодным для эксплуатации </v>
      </c>
      <c r="O118" s="21"/>
      <c r="P118" s="67" t="s">
        <v>654</v>
      </c>
      <c r="Q118" s="69">
        <v>0</v>
      </c>
      <c r="R118" s="1">
        <v>0</v>
      </c>
      <c r="S118" s="8">
        <v>1</v>
      </c>
      <c r="T118" s="19" t="s">
        <v>598</v>
      </c>
    </row>
    <row r="119" spans="1:22" ht="58.5" hidden="1" customHeight="1" x14ac:dyDescent="0.25">
      <c r="A119" s="33">
        <v>3332</v>
      </c>
      <c r="B119" s="96">
        <v>2019</v>
      </c>
      <c r="C119" s="80" t="s">
        <v>353</v>
      </c>
      <c r="D119" s="78" t="s">
        <v>139</v>
      </c>
      <c r="E119" s="2">
        <v>1983</v>
      </c>
      <c r="F119" s="1">
        <v>7866</v>
      </c>
      <c r="G119" s="2">
        <v>240</v>
      </c>
      <c r="H119" s="2">
        <v>240</v>
      </c>
      <c r="I119" s="1">
        <v>6842.9</v>
      </c>
      <c r="J119" s="1">
        <v>6842.9</v>
      </c>
      <c r="K119" s="8">
        <v>437</v>
      </c>
      <c r="L119" s="103" t="s">
        <v>10</v>
      </c>
      <c r="M119" s="27">
        <v>3230943.6639999999</v>
      </c>
      <c r="N119" s="25" t="str">
        <f t="shared" si="5"/>
        <v>г.Астрахань, ул. Савушкина, 46Ремонт внутридомовых инженерных систем электроснабжения</v>
      </c>
      <c r="O119" s="61" t="s">
        <v>342</v>
      </c>
      <c r="P119" s="61" t="s">
        <v>469</v>
      </c>
      <c r="Q119" s="58">
        <v>0</v>
      </c>
      <c r="R119" s="1">
        <v>0</v>
      </c>
      <c r="S119" s="8">
        <v>1</v>
      </c>
      <c r="T119" s="19" t="s">
        <v>354</v>
      </c>
    </row>
    <row r="120" spans="1:22" ht="54.75" customHeight="1" x14ac:dyDescent="0.25">
      <c r="A120" s="34">
        <v>2577</v>
      </c>
      <c r="B120" s="96">
        <v>2019</v>
      </c>
      <c r="C120" s="29" t="s">
        <v>352</v>
      </c>
      <c r="D120" s="15" t="s">
        <v>288</v>
      </c>
      <c r="E120" s="104">
        <v>1977</v>
      </c>
      <c r="F120" s="1">
        <v>7486.5</v>
      </c>
      <c r="G120" s="2">
        <v>108</v>
      </c>
      <c r="H120" s="2">
        <v>108</v>
      </c>
      <c r="I120" s="1">
        <v>7036.5</v>
      </c>
      <c r="J120" s="1">
        <v>7036.5</v>
      </c>
      <c r="K120" s="8">
        <v>322</v>
      </c>
      <c r="L120" s="25" t="s">
        <v>14</v>
      </c>
      <c r="M120" s="98">
        <v>4500000</v>
      </c>
      <c r="N120" s="25" t="str">
        <f t="shared" si="5"/>
        <v xml:space="preserve">г.Астрахань, ул. Кубанская, 19,корп. 1Ремонт или замена лифтового оборудования, признанного непригодным для эксплуатации </v>
      </c>
      <c r="O120" s="53" t="s">
        <v>577</v>
      </c>
      <c r="P120" s="21" t="s">
        <v>545</v>
      </c>
      <c r="Q120" s="1">
        <f>1789838.87+1788063.05+1790074.07</f>
        <v>5367975.99</v>
      </c>
      <c r="R120" s="1" t="s">
        <v>632</v>
      </c>
      <c r="S120" s="84">
        <v>1</v>
      </c>
      <c r="T120" s="19" t="s">
        <v>347</v>
      </c>
    </row>
    <row r="121" spans="1:22" ht="54.75" customHeight="1" x14ac:dyDescent="0.25">
      <c r="A121" s="33">
        <v>3405</v>
      </c>
      <c r="B121" s="96">
        <v>2019</v>
      </c>
      <c r="C121" s="80" t="s">
        <v>353</v>
      </c>
      <c r="D121" s="78" t="s">
        <v>138</v>
      </c>
      <c r="E121" s="16">
        <v>1970</v>
      </c>
      <c r="F121" s="17">
        <v>5680</v>
      </c>
      <c r="G121" s="2">
        <v>90</v>
      </c>
      <c r="H121" s="2">
        <v>90</v>
      </c>
      <c r="I121" s="1">
        <v>4179.5</v>
      </c>
      <c r="J121" s="17">
        <v>4179.5</v>
      </c>
      <c r="K121" s="18">
        <v>115</v>
      </c>
      <c r="L121" s="94" t="s">
        <v>8</v>
      </c>
      <c r="M121" s="44">
        <v>1011898.7450000001</v>
      </c>
      <c r="N121" s="25" t="str">
        <f t="shared" si="5"/>
        <v>г.Астрахань, ул. Савушкина, 37,корп. 2Ремонт внутридомовых инженерных систем водоотведения</v>
      </c>
      <c r="O121" s="61" t="s">
        <v>342</v>
      </c>
      <c r="P121" s="61" t="s">
        <v>469</v>
      </c>
      <c r="Q121" s="17">
        <v>399028.6</v>
      </c>
      <c r="R121" s="32" t="s">
        <v>542</v>
      </c>
      <c r="S121" s="8">
        <v>1</v>
      </c>
      <c r="T121" s="57" t="s">
        <v>347</v>
      </c>
    </row>
    <row r="122" spans="1:22" ht="52.5" hidden="1" customHeight="1" x14ac:dyDescent="0.25">
      <c r="A122" s="34">
        <v>3339</v>
      </c>
      <c r="B122" s="96">
        <v>2019</v>
      </c>
      <c r="C122" s="31" t="s">
        <v>353</v>
      </c>
      <c r="D122" s="9" t="s">
        <v>137</v>
      </c>
      <c r="E122" s="104">
        <v>1970</v>
      </c>
      <c r="F122" s="1">
        <v>3164.7</v>
      </c>
      <c r="G122" s="2">
        <v>51</v>
      </c>
      <c r="H122" s="2">
        <v>50</v>
      </c>
      <c r="I122" s="1">
        <v>3048.4</v>
      </c>
      <c r="J122" s="1">
        <v>2108.6</v>
      </c>
      <c r="K122" s="8">
        <v>64</v>
      </c>
      <c r="L122" s="25" t="s">
        <v>14</v>
      </c>
      <c r="M122" s="98">
        <v>1500000</v>
      </c>
      <c r="N122" s="25" t="str">
        <f t="shared" si="5"/>
        <v xml:space="preserve">г.Астрахань, ул. Савушкина, 21Ремонт или замена лифтового оборудования, признанного непригодным для эксплуатации </v>
      </c>
      <c r="O122" s="21"/>
      <c r="P122" s="67" t="s">
        <v>654</v>
      </c>
      <c r="Q122" s="1">
        <v>0</v>
      </c>
      <c r="R122" s="1">
        <v>0</v>
      </c>
      <c r="S122" s="84">
        <v>1</v>
      </c>
      <c r="T122" s="19" t="s">
        <v>598</v>
      </c>
    </row>
    <row r="123" spans="1:22" ht="45" hidden="1" customHeight="1" x14ac:dyDescent="0.25">
      <c r="A123" s="33">
        <v>3455</v>
      </c>
      <c r="B123" s="96">
        <v>2019</v>
      </c>
      <c r="C123" s="80" t="s">
        <v>353</v>
      </c>
      <c r="D123" s="78" t="s">
        <v>136</v>
      </c>
      <c r="E123" s="16">
        <v>1967</v>
      </c>
      <c r="F123" s="17">
        <v>4753.5</v>
      </c>
      <c r="G123" s="2">
        <v>98</v>
      </c>
      <c r="H123" s="2">
        <v>98</v>
      </c>
      <c r="I123" s="17">
        <v>4470.5</v>
      </c>
      <c r="J123" s="17">
        <v>4470.5</v>
      </c>
      <c r="K123" s="18">
        <v>112</v>
      </c>
      <c r="L123" s="94" t="s">
        <v>12</v>
      </c>
      <c r="M123" s="27">
        <v>1913374</v>
      </c>
      <c r="N123" s="25" t="str">
        <f t="shared" si="5"/>
        <v xml:space="preserve">г.Астрахань, ул. Савушкина, 20/10Ремонт фундамента многоквартирного дома </v>
      </c>
      <c r="O123" s="21" t="s">
        <v>342</v>
      </c>
      <c r="P123" s="21" t="s">
        <v>652</v>
      </c>
      <c r="Q123" s="17"/>
      <c r="R123" s="17"/>
      <c r="S123" s="8">
        <v>1</v>
      </c>
      <c r="T123" s="19" t="s">
        <v>354</v>
      </c>
    </row>
    <row r="124" spans="1:22" ht="54.75" customHeight="1" x14ac:dyDescent="0.25">
      <c r="A124" s="33">
        <v>1725</v>
      </c>
      <c r="B124" s="96">
        <v>2019</v>
      </c>
      <c r="C124" s="31" t="s">
        <v>350</v>
      </c>
      <c r="D124" s="3" t="s">
        <v>135</v>
      </c>
      <c r="E124" s="97">
        <v>1982</v>
      </c>
      <c r="F124" s="1">
        <v>5774.6</v>
      </c>
      <c r="G124" s="2">
        <v>73</v>
      </c>
      <c r="H124" s="2">
        <v>70</v>
      </c>
      <c r="I124" s="1">
        <v>4504.1899999999996</v>
      </c>
      <c r="J124" s="1">
        <v>4053.77</v>
      </c>
      <c r="K124" s="8">
        <v>180</v>
      </c>
      <c r="L124" s="25" t="s">
        <v>5</v>
      </c>
      <c r="M124" s="98">
        <v>4269611.7847999996</v>
      </c>
      <c r="N124" s="25" t="str">
        <f t="shared" si="5"/>
        <v>г.Астрахань, ул. С.Перовской/ ул. Студенческая, 94/1аРемонт крыши</v>
      </c>
      <c r="O124" s="21" t="s">
        <v>343</v>
      </c>
      <c r="P124" s="21" t="s">
        <v>450</v>
      </c>
      <c r="Q124" s="1">
        <v>650149</v>
      </c>
      <c r="R124" s="19" t="s">
        <v>495</v>
      </c>
      <c r="S124" s="84">
        <v>1</v>
      </c>
      <c r="T124" s="19" t="s">
        <v>347</v>
      </c>
    </row>
    <row r="125" spans="1:22" ht="53.25" hidden="1" customHeight="1" x14ac:dyDescent="0.25">
      <c r="A125" s="33">
        <v>1725</v>
      </c>
      <c r="B125" s="96">
        <v>2019</v>
      </c>
      <c r="C125" s="31" t="s">
        <v>350</v>
      </c>
      <c r="D125" s="3" t="s">
        <v>135</v>
      </c>
      <c r="E125" s="97">
        <v>1982</v>
      </c>
      <c r="F125" s="1">
        <v>5774.6</v>
      </c>
      <c r="G125" s="2">
        <v>73</v>
      </c>
      <c r="H125" s="2">
        <v>70</v>
      </c>
      <c r="I125" s="1">
        <v>4504.1899999999996</v>
      </c>
      <c r="J125" s="1">
        <v>4053.77</v>
      </c>
      <c r="K125" s="8">
        <v>180</v>
      </c>
      <c r="L125" s="25" t="s">
        <v>15</v>
      </c>
      <c r="M125" s="98">
        <v>350000</v>
      </c>
      <c r="N125" s="25" t="str">
        <f t="shared" si="5"/>
        <v>г.Астрахань, ул. С.Перовской/ ул. Студенческая, 94/1аУстановка коллективных (общедомовых) приборов учета потребления тепловой энергии</v>
      </c>
      <c r="O125" s="21" t="s">
        <v>448</v>
      </c>
      <c r="P125" s="21" t="s">
        <v>648</v>
      </c>
      <c r="Q125" s="1"/>
      <c r="R125" s="1"/>
      <c r="S125" s="84">
        <v>1</v>
      </c>
      <c r="T125" s="19" t="s">
        <v>354</v>
      </c>
    </row>
    <row r="126" spans="1:22" ht="54.75" customHeight="1" x14ac:dyDescent="0.25">
      <c r="A126" s="33">
        <v>1725</v>
      </c>
      <c r="B126" s="96">
        <v>2019</v>
      </c>
      <c r="C126" s="31" t="s">
        <v>350</v>
      </c>
      <c r="D126" s="3" t="s">
        <v>135</v>
      </c>
      <c r="E126" s="97">
        <v>1982</v>
      </c>
      <c r="F126" s="1">
        <v>5774.6</v>
      </c>
      <c r="G126" s="2">
        <v>73</v>
      </c>
      <c r="H126" s="2">
        <v>70</v>
      </c>
      <c r="I126" s="1">
        <v>4504.1899999999996</v>
      </c>
      <c r="J126" s="1">
        <v>4053.77</v>
      </c>
      <c r="K126" s="8">
        <v>180</v>
      </c>
      <c r="L126" s="25" t="s">
        <v>14</v>
      </c>
      <c r="M126" s="98">
        <v>1500000</v>
      </c>
      <c r="N126" s="25" t="str">
        <f t="shared" si="5"/>
        <v xml:space="preserve">г.Астрахань, ул. С.Перовской/ ул. Студенческая, 94/1аРемонт или замена лифтового оборудования, признанного непригодным для эксплуатации </v>
      </c>
      <c r="O126" s="21" t="s">
        <v>326</v>
      </c>
      <c r="P126" s="21" t="s">
        <v>584</v>
      </c>
      <c r="Q126" s="1">
        <v>1691500</v>
      </c>
      <c r="R126" s="1" t="s">
        <v>642</v>
      </c>
      <c r="S126" s="84">
        <v>1</v>
      </c>
      <c r="T126" s="19" t="s">
        <v>347</v>
      </c>
    </row>
    <row r="127" spans="1:22" ht="68.25" hidden="1" customHeight="1" x14ac:dyDescent="0.25">
      <c r="A127" s="33">
        <v>1706</v>
      </c>
      <c r="B127" s="96">
        <v>2019</v>
      </c>
      <c r="C127" s="31" t="s">
        <v>350</v>
      </c>
      <c r="D127" s="3" t="s">
        <v>134</v>
      </c>
      <c r="E127" s="2">
        <v>1967</v>
      </c>
      <c r="F127" s="1">
        <v>3237.2</v>
      </c>
      <c r="G127" s="2">
        <v>65</v>
      </c>
      <c r="H127" s="2">
        <v>64</v>
      </c>
      <c r="I127" s="1">
        <v>2525.02</v>
      </c>
      <c r="J127" s="1">
        <v>2272.5100000000002</v>
      </c>
      <c r="K127" s="8">
        <v>101</v>
      </c>
      <c r="L127" s="25" t="s">
        <v>9</v>
      </c>
      <c r="M127" s="27">
        <v>1443200.4311999998</v>
      </c>
      <c r="N127" s="25" t="str">
        <f t="shared" si="5"/>
        <v>г.Астрахань, ул. С.Перовской, 71Ремонт внутридомовых инженерных систем теплоснабжения</v>
      </c>
      <c r="O127" s="21" t="s">
        <v>448</v>
      </c>
      <c r="P127" s="21" t="s">
        <v>648</v>
      </c>
      <c r="Q127" s="1"/>
      <c r="R127" s="1"/>
      <c r="S127" s="8">
        <v>1</v>
      </c>
      <c r="T127" s="19" t="s">
        <v>354</v>
      </c>
    </row>
    <row r="128" spans="1:22" ht="54.75" customHeight="1" x14ac:dyDescent="0.25">
      <c r="A128" s="33">
        <v>1691</v>
      </c>
      <c r="B128" s="96">
        <v>2019</v>
      </c>
      <c r="C128" s="31" t="s">
        <v>350</v>
      </c>
      <c r="D128" s="3" t="s">
        <v>133</v>
      </c>
      <c r="E128" s="2">
        <v>1970</v>
      </c>
      <c r="F128" s="1">
        <v>3519.1</v>
      </c>
      <c r="G128" s="2">
        <v>49</v>
      </c>
      <c r="H128" s="2">
        <v>48</v>
      </c>
      <c r="I128" s="1">
        <v>2744.9</v>
      </c>
      <c r="J128" s="1">
        <v>2470.41</v>
      </c>
      <c r="K128" s="8">
        <v>110</v>
      </c>
      <c r="L128" s="25" t="s">
        <v>9</v>
      </c>
      <c r="M128" s="27">
        <v>1568875.044</v>
      </c>
      <c r="N128" s="25" t="str">
        <f t="shared" si="5"/>
        <v>г.Астрахань, ул. С.Перовской, 103/26 литер АРемонт внутридомовых инженерных систем теплоснабжения</v>
      </c>
      <c r="O128" s="21" t="s">
        <v>443</v>
      </c>
      <c r="P128" s="21" t="s">
        <v>449</v>
      </c>
      <c r="Q128" s="1">
        <v>585686.68000000005</v>
      </c>
      <c r="R128" s="19" t="s">
        <v>511</v>
      </c>
      <c r="S128" s="8">
        <v>1</v>
      </c>
      <c r="T128" s="19" t="s">
        <v>347</v>
      </c>
    </row>
    <row r="129" spans="1:25" ht="54.75" customHeight="1" x14ac:dyDescent="0.25">
      <c r="A129" s="34">
        <v>1691</v>
      </c>
      <c r="B129" s="96">
        <v>2019</v>
      </c>
      <c r="C129" s="31" t="s">
        <v>350</v>
      </c>
      <c r="D129" s="3" t="s">
        <v>133</v>
      </c>
      <c r="E129" s="4">
        <v>1970</v>
      </c>
      <c r="F129" s="1">
        <v>3519.1</v>
      </c>
      <c r="G129" s="2">
        <v>49</v>
      </c>
      <c r="H129" s="2">
        <v>48</v>
      </c>
      <c r="I129" s="1">
        <v>2744.9</v>
      </c>
      <c r="J129" s="1">
        <v>2470.41</v>
      </c>
      <c r="K129" s="8">
        <v>110</v>
      </c>
      <c r="L129" s="25" t="s">
        <v>14</v>
      </c>
      <c r="M129" s="27">
        <v>1500000</v>
      </c>
      <c r="N129" s="25" t="str">
        <f t="shared" si="5"/>
        <v xml:space="preserve">г.Астрахань, ул. С.Перовской, 103/26 литер АРемонт или замена лифтового оборудования, признанного непригодным для эксплуатации </v>
      </c>
      <c r="O129" s="61" t="s">
        <v>326</v>
      </c>
      <c r="P129" s="21" t="s">
        <v>584</v>
      </c>
      <c r="Q129" s="1">
        <v>1691500</v>
      </c>
      <c r="R129" s="1" t="s">
        <v>642</v>
      </c>
      <c r="S129" s="8">
        <v>1</v>
      </c>
      <c r="T129" s="19" t="s">
        <v>347</v>
      </c>
    </row>
    <row r="130" spans="1:25" ht="54.75" customHeight="1" x14ac:dyDescent="0.25">
      <c r="A130" s="33">
        <v>1681</v>
      </c>
      <c r="B130" s="96">
        <v>2019</v>
      </c>
      <c r="C130" s="31" t="s">
        <v>350</v>
      </c>
      <c r="D130" s="3" t="s">
        <v>132</v>
      </c>
      <c r="E130" s="2">
        <v>1955</v>
      </c>
      <c r="F130" s="1">
        <v>3337.6</v>
      </c>
      <c r="G130" s="2">
        <v>54</v>
      </c>
      <c r="H130" s="2">
        <v>54</v>
      </c>
      <c r="I130" s="1">
        <v>2145.5500000000002</v>
      </c>
      <c r="J130" s="1">
        <v>2145.5500000000002</v>
      </c>
      <c r="K130" s="8">
        <v>104</v>
      </c>
      <c r="L130" s="94" t="s">
        <v>6</v>
      </c>
      <c r="M130" s="27">
        <v>1876004.5535000002</v>
      </c>
      <c r="N130" s="25" t="str">
        <f t="shared" si="5"/>
        <v>г.Астрахань, ул. С.Перовской, 101/10Ремонт фасада</v>
      </c>
      <c r="O130" s="21" t="s">
        <v>425</v>
      </c>
      <c r="P130" s="21" t="s">
        <v>464</v>
      </c>
      <c r="Q130" s="1">
        <v>1677188.4</v>
      </c>
      <c r="R130" s="19" t="s">
        <v>463</v>
      </c>
      <c r="S130" s="8">
        <v>1</v>
      </c>
      <c r="T130" s="19" t="s">
        <v>347</v>
      </c>
    </row>
    <row r="131" spans="1:25" ht="54.75" customHeight="1" x14ac:dyDescent="0.25">
      <c r="A131" s="33">
        <v>1669</v>
      </c>
      <c r="B131" s="96">
        <v>2019</v>
      </c>
      <c r="C131" s="31" t="s">
        <v>350</v>
      </c>
      <c r="D131" s="3" t="s">
        <v>131</v>
      </c>
      <c r="E131" s="2">
        <v>1979</v>
      </c>
      <c r="F131" s="1">
        <v>3264.3</v>
      </c>
      <c r="G131" s="2">
        <v>143</v>
      </c>
      <c r="H131" s="2">
        <v>143</v>
      </c>
      <c r="I131" s="1">
        <v>2546.15</v>
      </c>
      <c r="J131" s="1">
        <v>2546.15</v>
      </c>
      <c r="K131" s="8">
        <v>102</v>
      </c>
      <c r="L131" s="25" t="s">
        <v>10</v>
      </c>
      <c r="M131" s="27">
        <v>1202190.1840000001</v>
      </c>
      <c r="N131" s="25" t="str">
        <f t="shared" si="5"/>
        <v>г.Астрахань, ул. Рылеева, 32 литер АРемонт внутридомовых инженерных систем электроснабжения</v>
      </c>
      <c r="O131" s="21" t="s">
        <v>425</v>
      </c>
      <c r="P131" s="21" t="s">
        <v>464</v>
      </c>
      <c r="Q131" s="1">
        <v>2562217.2000000002</v>
      </c>
      <c r="R131" s="1" t="s">
        <v>595</v>
      </c>
      <c r="S131" s="8">
        <v>1</v>
      </c>
      <c r="T131" s="19" t="s">
        <v>347</v>
      </c>
    </row>
    <row r="132" spans="1:25" ht="54.75" customHeight="1" x14ac:dyDescent="0.25">
      <c r="A132" s="34">
        <v>2515</v>
      </c>
      <c r="B132" s="96">
        <v>2019</v>
      </c>
      <c r="C132" s="29" t="s">
        <v>352</v>
      </c>
      <c r="D132" s="15" t="s">
        <v>285</v>
      </c>
      <c r="E132" s="4">
        <v>1978</v>
      </c>
      <c r="F132" s="1">
        <v>5589.7</v>
      </c>
      <c r="G132" s="2">
        <v>190</v>
      </c>
      <c r="H132" s="2">
        <v>190</v>
      </c>
      <c r="I132" s="1">
        <v>5247.1</v>
      </c>
      <c r="J132" s="1">
        <v>5247.1</v>
      </c>
      <c r="K132" s="8">
        <v>193</v>
      </c>
      <c r="L132" s="93" t="s">
        <v>14</v>
      </c>
      <c r="M132" s="27">
        <v>7500000</v>
      </c>
      <c r="N132" s="25" t="str">
        <f t="shared" si="5"/>
        <v xml:space="preserve">г.Астрахань, ул. Звездная, 7,корп. 2Ремонт или замена лифтового оборудования, признанного непригодным для эксплуатации </v>
      </c>
      <c r="O132" s="53" t="s">
        <v>577</v>
      </c>
      <c r="P132" s="21" t="s">
        <v>549</v>
      </c>
      <c r="Q132" s="1">
        <f>1739167.59+1735371.95+1731729.52+1735371.95+1739167.6</f>
        <v>8680808.6100000013</v>
      </c>
      <c r="R132" s="1" t="s">
        <v>632</v>
      </c>
      <c r="S132" s="8">
        <v>1</v>
      </c>
      <c r="T132" s="19" t="s">
        <v>347</v>
      </c>
    </row>
    <row r="133" spans="1:25" ht="30" hidden="1" customHeight="1" x14ac:dyDescent="0.25">
      <c r="A133" s="33">
        <v>468</v>
      </c>
      <c r="B133" s="96">
        <v>2019</v>
      </c>
      <c r="C133" s="31" t="s">
        <v>351</v>
      </c>
      <c r="D133" s="9" t="s">
        <v>320</v>
      </c>
      <c r="E133" s="16">
        <v>1969</v>
      </c>
      <c r="F133" s="17">
        <v>3317.3</v>
      </c>
      <c r="G133" s="2">
        <v>71</v>
      </c>
      <c r="H133" s="2">
        <v>71</v>
      </c>
      <c r="I133" s="17">
        <v>2185.8000000000002</v>
      </c>
      <c r="J133" s="17">
        <v>2185.8000000000002</v>
      </c>
      <c r="K133" s="18">
        <v>191</v>
      </c>
      <c r="L133" s="25" t="s">
        <v>8</v>
      </c>
      <c r="M133" s="27">
        <v>748000</v>
      </c>
      <c r="N133" s="25" t="str">
        <f t="shared" si="5"/>
        <v>г.Астрахань, ул. Николая Ветошникова, 64Ремонт внутридомовых инженерных систем водоотведения</v>
      </c>
      <c r="O133" s="21" t="s">
        <v>325</v>
      </c>
      <c r="P133" s="21" t="s">
        <v>473</v>
      </c>
      <c r="Q133" s="19">
        <v>0</v>
      </c>
      <c r="R133" s="1">
        <v>0</v>
      </c>
      <c r="S133" s="8">
        <v>1</v>
      </c>
      <c r="T133" s="19" t="s">
        <v>594</v>
      </c>
    </row>
    <row r="134" spans="1:25" ht="81" hidden="1" customHeight="1" x14ac:dyDescent="0.25">
      <c r="A134" s="33">
        <v>468</v>
      </c>
      <c r="B134" s="96">
        <v>2019</v>
      </c>
      <c r="C134" s="31" t="s">
        <v>351</v>
      </c>
      <c r="D134" s="9" t="s">
        <v>320</v>
      </c>
      <c r="E134" s="16">
        <v>1969</v>
      </c>
      <c r="F134" s="17">
        <v>3317.3</v>
      </c>
      <c r="G134" s="2">
        <v>71</v>
      </c>
      <c r="H134" s="2">
        <v>71</v>
      </c>
      <c r="I134" s="17">
        <v>2185.8000000000002</v>
      </c>
      <c r="J134" s="17">
        <v>2185.8000000000002</v>
      </c>
      <c r="K134" s="18">
        <v>191</v>
      </c>
      <c r="L134" s="25" t="s">
        <v>7</v>
      </c>
      <c r="M134" s="27">
        <v>1380000</v>
      </c>
      <c r="N134" s="25" t="str">
        <f t="shared" si="5"/>
        <v>г.Астрахань, ул. Николая Ветошникова, 64Ремонт внутридомовых инженерных систем водоснабжения</v>
      </c>
      <c r="O134" s="21" t="s">
        <v>325</v>
      </c>
      <c r="P134" s="21" t="s">
        <v>473</v>
      </c>
      <c r="Q134" s="19">
        <v>0</v>
      </c>
      <c r="R134" s="1">
        <v>0</v>
      </c>
      <c r="S134" s="8">
        <v>1</v>
      </c>
      <c r="T134" s="19" t="s">
        <v>594</v>
      </c>
    </row>
    <row r="135" spans="1:25" ht="65.25" hidden="1" customHeight="1" x14ac:dyDescent="0.25">
      <c r="A135" s="33">
        <v>463</v>
      </c>
      <c r="B135" s="96">
        <v>2019</v>
      </c>
      <c r="C135" s="31" t="s">
        <v>351</v>
      </c>
      <c r="D135" s="3" t="s">
        <v>130</v>
      </c>
      <c r="E135" s="2">
        <v>1961</v>
      </c>
      <c r="F135" s="1">
        <v>2528.3000000000002</v>
      </c>
      <c r="G135" s="2">
        <v>62</v>
      </c>
      <c r="H135" s="2">
        <v>60</v>
      </c>
      <c r="I135" s="1">
        <v>1656.5</v>
      </c>
      <c r="J135" s="1">
        <v>1475.3</v>
      </c>
      <c r="K135" s="8">
        <v>127</v>
      </c>
      <c r="L135" s="25" t="s">
        <v>10</v>
      </c>
      <c r="M135" s="27">
        <v>782133.04</v>
      </c>
      <c r="N135" s="25" t="str">
        <f t="shared" si="5"/>
        <v>г.Астрахань, ул. Николая Ветошникова, 54Ремонт внутридомовых инженерных систем электроснабжения</v>
      </c>
      <c r="O135" s="21" t="s">
        <v>342</v>
      </c>
      <c r="P135" s="21" t="s">
        <v>469</v>
      </c>
      <c r="Q135" s="1">
        <v>0</v>
      </c>
      <c r="R135" s="1">
        <v>0</v>
      </c>
      <c r="S135" s="8">
        <v>1</v>
      </c>
      <c r="T135" s="19" t="s">
        <v>354</v>
      </c>
    </row>
    <row r="136" spans="1:25" ht="30" hidden="1" customHeight="1" x14ac:dyDescent="0.25">
      <c r="A136" s="33">
        <v>463</v>
      </c>
      <c r="B136" s="96">
        <v>2019</v>
      </c>
      <c r="C136" s="31" t="s">
        <v>351</v>
      </c>
      <c r="D136" s="3" t="s">
        <v>130</v>
      </c>
      <c r="E136" s="2">
        <v>1961</v>
      </c>
      <c r="F136" s="1">
        <v>2528.3000000000002</v>
      </c>
      <c r="G136" s="2">
        <v>62</v>
      </c>
      <c r="H136" s="2">
        <v>60</v>
      </c>
      <c r="I136" s="1">
        <v>1656.5</v>
      </c>
      <c r="J136" s="1">
        <v>1475.3</v>
      </c>
      <c r="K136" s="8">
        <v>127</v>
      </c>
      <c r="L136" s="25" t="s">
        <v>8</v>
      </c>
      <c r="M136" s="27">
        <v>401055.21500000003</v>
      </c>
      <c r="N136" s="25" t="str">
        <f t="shared" si="5"/>
        <v>г.Астрахань, ул. Николая Ветошникова, 54Ремонт внутридомовых инженерных систем водоотведения</v>
      </c>
      <c r="O136" s="21" t="s">
        <v>342</v>
      </c>
      <c r="P136" s="21" t="s">
        <v>469</v>
      </c>
      <c r="Q136" s="1">
        <v>0</v>
      </c>
      <c r="R136" s="1">
        <v>0</v>
      </c>
      <c r="S136" s="8">
        <v>1</v>
      </c>
      <c r="T136" s="19" t="s">
        <v>559</v>
      </c>
    </row>
    <row r="137" spans="1:25" ht="54.75" customHeight="1" x14ac:dyDescent="0.25">
      <c r="A137" s="33">
        <v>463</v>
      </c>
      <c r="B137" s="96">
        <v>2019</v>
      </c>
      <c r="C137" s="61" t="s">
        <v>351</v>
      </c>
      <c r="D137" s="83" t="s">
        <v>130</v>
      </c>
      <c r="E137" s="21">
        <v>1961</v>
      </c>
      <c r="F137" s="1">
        <v>2528.3000000000002</v>
      </c>
      <c r="G137" s="2">
        <v>62</v>
      </c>
      <c r="H137" s="2">
        <v>60</v>
      </c>
      <c r="I137" s="1">
        <v>1656.5</v>
      </c>
      <c r="J137" s="1">
        <v>1475.3</v>
      </c>
      <c r="K137" s="8">
        <v>127</v>
      </c>
      <c r="L137" s="25" t="s">
        <v>7</v>
      </c>
      <c r="M137" s="26">
        <v>619829.17000000004</v>
      </c>
      <c r="N137" s="25" t="str">
        <f t="shared" si="5"/>
        <v>г.Астрахань, ул. Николая Ветошникова, 54Ремонт внутридомовых инженерных систем водоснабжения</v>
      </c>
      <c r="O137" s="59" t="s">
        <v>342</v>
      </c>
      <c r="P137" s="59" t="s">
        <v>380</v>
      </c>
      <c r="Q137" s="19">
        <v>1012091</v>
      </c>
      <c r="R137" s="19" t="s">
        <v>453</v>
      </c>
      <c r="S137" s="8">
        <v>1</v>
      </c>
      <c r="T137" s="19" t="s">
        <v>347</v>
      </c>
    </row>
    <row r="138" spans="1:25" ht="60.75" hidden="1" customHeight="1" x14ac:dyDescent="0.25">
      <c r="A138" s="33">
        <v>2708</v>
      </c>
      <c r="B138" s="96">
        <v>2019</v>
      </c>
      <c r="C138" s="29" t="s">
        <v>352</v>
      </c>
      <c r="D138" s="15" t="s">
        <v>129</v>
      </c>
      <c r="E138" s="97">
        <v>1966</v>
      </c>
      <c r="F138" s="1">
        <v>682.3</v>
      </c>
      <c r="G138" s="2">
        <v>16</v>
      </c>
      <c r="H138" s="2">
        <v>16</v>
      </c>
      <c r="I138" s="1">
        <v>633.5</v>
      </c>
      <c r="J138" s="1">
        <v>633.5</v>
      </c>
      <c r="K138" s="8">
        <v>45</v>
      </c>
      <c r="L138" s="25" t="s">
        <v>5</v>
      </c>
      <c r="M138" s="98">
        <v>600507.31999999995</v>
      </c>
      <c r="N138" s="25" t="str">
        <f t="shared" si="5"/>
        <v>г.Астрахань, ул. Немова, 10Ремонт крыши</v>
      </c>
      <c r="O138" s="21" t="s">
        <v>641</v>
      </c>
      <c r="P138" s="21" t="s">
        <v>615</v>
      </c>
      <c r="Q138" s="1"/>
      <c r="R138" s="1"/>
      <c r="S138" s="84">
        <v>1</v>
      </c>
      <c r="T138" s="37" t="s">
        <v>640</v>
      </c>
    </row>
    <row r="139" spans="1:25" ht="42.75" hidden="1" customHeight="1" x14ac:dyDescent="0.25">
      <c r="A139" s="33">
        <v>2708</v>
      </c>
      <c r="B139" s="96">
        <v>2019</v>
      </c>
      <c r="C139" s="29" t="s">
        <v>352</v>
      </c>
      <c r="D139" s="15" t="s">
        <v>129</v>
      </c>
      <c r="E139" s="97">
        <v>1966</v>
      </c>
      <c r="F139" s="1">
        <v>682.3</v>
      </c>
      <c r="G139" s="2">
        <v>16</v>
      </c>
      <c r="H139" s="2">
        <v>16</v>
      </c>
      <c r="I139" s="1">
        <v>633.5</v>
      </c>
      <c r="J139" s="1">
        <v>633.5</v>
      </c>
      <c r="K139" s="8">
        <v>45</v>
      </c>
      <c r="L139" s="25" t="s">
        <v>6</v>
      </c>
      <c r="M139" s="98">
        <v>553913.39500000002</v>
      </c>
      <c r="N139" s="25" t="str">
        <f t="shared" si="5"/>
        <v>г.Астрахань, ул. Немова, 10Ремонт фасада</v>
      </c>
      <c r="O139" s="21" t="s">
        <v>641</v>
      </c>
      <c r="P139" s="61" t="s">
        <v>615</v>
      </c>
      <c r="Q139" s="69"/>
      <c r="R139" s="1"/>
      <c r="S139" s="84">
        <v>1</v>
      </c>
      <c r="T139" s="37" t="s">
        <v>640</v>
      </c>
      <c r="V139" s="112"/>
    </row>
    <row r="140" spans="1:25" ht="54.75" customHeight="1" x14ac:dyDescent="0.25">
      <c r="A140" s="33">
        <v>3665</v>
      </c>
      <c r="B140" s="96">
        <v>2019</v>
      </c>
      <c r="C140" s="31" t="s">
        <v>353</v>
      </c>
      <c r="D140" s="9" t="s">
        <v>295</v>
      </c>
      <c r="E140" s="105">
        <v>1957</v>
      </c>
      <c r="F140" s="17">
        <v>257</v>
      </c>
      <c r="G140" s="2">
        <v>16</v>
      </c>
      <c r="H140" s="2">
        <v>16</v>
      </c>
      <c r="I140" s="1">
        <v>231.8</v>
      </c>
      <c r="J140" s="17">
        <v>231.8</v>
      </c>
      <c r="K140" s="18">
        <v>6</v>
      </c>
      <c r="L140" s="25" t="s">
        <v>5</v>
      </c>
      <c r="M140" s="98">
        <v>119727.856</v>
      </c>
      <c r="N140" s="25" t="str">
        <f t="shared" si="5"/>
        <v>г.Астрахань, ул. Наб.Тимирязева, 68Ремонт крыши</v>
      </c>
      <c r="O140" s="21" t="s">
        <v>558</v>
      </c>
      <c r="P140" s="21" t="s">
        <v>392</v>
      </c>
      <c r="Q140" s="1">
        <v>1667547.6</v>
      </c>
      <c r="R140" s="19" t="s">
        <v>590</v>
      </c>
      <c r="S140" s="84">
        <v>1</v>
      </c>
      <c r="T140" s="19" t="s">
        <v>347</v>
      </c>
      <c r="U140" s="112"/>
    </row>
    <row r="141" spans="1:25" ht="54.75" customHeight="1" x14ac:dyDescent="0.25">
      <c r="A141" s="33">
        <v>3664</v>
      </c>
      <c r="B141" s="96">
        <v>2019</v>
      </c>
      <c r="C141" s="31" t="s">
        <v>353</v>
      </c>
      <c r="D141" s="9" t="s">
        <v>128</v>
      </c>
      <c r="E141" s="105">
        <v>1957</v>
      </c>
      <c r="F141" s="17">
        <v>247</v>
      </c>
      <c r="G141" s="2">
        <v>16</v>
      </c>
      <c r="H141" s="2">
        <v>16</v>
      </c>
      <c r="I141" s="1">
        <v>237</v>
      </c>
      <c r="J141" s="17">
        <v>237</v>
      </c>
      <c r="K141" s="18">
        <v>8</v>
      </c>
      <c r="L141" s="25" t="s">
        <v>5</v>
      </c>
      <c r="M141" s="98">
        <v>224657.03999999998</v>
      </c>
      <c r="N141" s="25" t="str">
        <f t="shared" si="5"/>
        <v>г.Астрахань, ул. Наб.Тимирязева, 66Ремонт крыши</v>
      </c>
      <c r="O141" s="21" t="s">
        <v>425</v>
      </c>
      <c r="P141" s="21" t="s">
        <v>464</v>
      </c>
      <c r="Q141" s="17">
        <v>1574546.4</v>
      </c>
      <c r="R141" s="32" t="s">
        <v>490</v>
      </c>
      <c r="S141" s="84">
        <v>1</v>
      </c>
      <c r="T141" s="19" t="s">
        <v>347</v>
      </c>
      <c r="V141" s="112"/>
      <c r="X141" s="71"/>
      <c r="Y141" s="71"/>
    </row>
    <row r="142" spans="1:25" ht="66" hidden="1" customHeight="1" x14ac:dyDescent="0.25">
      <c r="A142" s="33">
        <v>3072</v>
      </c>
      <c r="B142" s="96">
        <v>2019</v>
      </c>
      <c r="C142" s="31" t="s">
        <v>353</v>
      </c>
      <c r="D142" s="9" t="s">
        <v>293</v>
      </c>
      <c r="E142" s="2">
        <v>1981</v>
      </c>
      <c r="F142" s="1">
        <v>4933.6000000000004</v>
      </c>
      <c r="G142" s="2">
        <v>160</v>
      </c>
      <c r="H142" s="2">
        <v>160</v>
      </c>
      <c r="I142" s="1">
        <v>4131.8</v>
      </c>
      <c r="J142" s="1">
        <v>4131.8</v>
      </c>
      <c r="K142" s="8">
        <v>242</v>
      </c>
      <c r="L142" s="25" t="s">
        <v>9</v>
      </c>
      <c r="M142" s="27">
        <v>2361571.608</v>
      </c>
      <c r="N142" s="25" t="str">
        <f t="shared" si="5"/>
        <v>г.Астрахань, ул. Наб.Казачьего ерика, 147Ремонт внутридомовых инженерных систем теплоснабжения</v>
      </c>
      <c r="O142" s="21" t="s">
        <v>325</v>
      </c>
      <c r="P142" s="21" t="s">
        <v>416</v>
      </c>
      <c r="Q142" s="1">
        <v>0</v>
      </c>
      <c r="R142" s="1">
        <v>0</v>
      </c>
      <c r="S142" s="8">
        <v>1</v>
      </c>
      <c r="T142" s="19" t="s">
        <v>594</v>
      </c>
    </row>
    <row r="143" spans="1:25" ht="54.75" customHeight="1" x14ac:dyDescent="0.25">
      <c r="A143" s="33">
        <v>3072</v>
      </c>
      <c r="B143" s="96">
        <v>2019</v>
      </c>
      <c r="C143" s="31" t="s">
        <v>353</v>
      </c>
      <c r="D143" s="9" t="s">
        <v>293</v>
      </c>
      <c r="E143" s="2">
        <v>1981</v>
      </c>
      <c r="F143" s="1">
        <v>4933.6000000000004</v>
      </c>
      <c r="G143" s="2">
        <v>160</v>
      </c>
      <c r="H143" s="2">
        <v>160</v>
      </c>
      <c r="I143" s="1">
        <v>4131.8</v>
      </c>
      <c r="J143" s="1">
        <v>4131.8</v>
      </c>
      <c r="K143" s="8">
        <v>242</v>
      </c>
      <c r="L143" s="25" t="s">
        <v>5</v>
      </c>
      <c r="M143" s="27">
        <v>3916615.8560000001</v>
      </c>
      <c r="N143" s="25" t="str">
        <f t="shared" si="5"/>
        <v>г.Астрахань, ул. Наб.Казачьего ерика, 147Ремонт крыши</v>
      </c>
      <c r="O143" s="61" t="s">
        <v>558</v>
      </c>
      <c r="P143" s="21" t="s">
        <v>392</v>
      </c>
      <c r="Q143" s="1">
        <v>2749515.6</v>
      </c>
      <c r="R143" s="19" t="s">
        <v>590</v>
      </c>
      <c r="S143" s="8">
        <v>1</v>
      </c>
      <c r="T143" s="19" t="s">
        <v>347</v>
      </c>
      <c r="U143" s="112"/>
      <c r="X143" s="71"/>
      <c r="Y143" s="71"/>
    </row>
    <row r="144" spans="1:25" ht="54.75" customHeight="1" x14ac:dyDescent="0.25">
      <c r="A144" s="33">
        <v>3072</v>
      </c>
      <c r="B144" s="96">
        <v>2019</v>
      </c>
      <c r="C144" s="31" t="s">
        <v>353</v>
      </c>
      <c r="D144" s="9" t="s">
        <v>293</v>
      </c>
      <c r="E144" s="2">
        <v>1981</v>
      </c>
      <c r="F144" s="1">
        <v>4933.6000000000004</v>
      </c>
      <c r="G144" s="2">
        <v>160</v>
      </c>
      <c r="H144" s="2">
        <v>160</v>
      </c>
      <c r="I144" s="1">
        <v>4131.8</v>
      </c>
      <c r="J144" s="1">
        <v>4131.8</v>
      </c>
      <c r="K144" s="8">
        <v>242</v>
      </c>
      <c r="L144" s="25" t="s">
        <v>10</v>
      </c>
      <c r="M144" s="27">
        <v>1950870.6880000001</v>
      </c>
      <c r="N144" s="25" t="str">
        <f t="shared" si="5"/>
        <v>г.Астрахань, ул. Наб.Казачьего ерика, 147Ремонт внутридомовых инженерных систем электроснабжения</v>
      </c>
      <c r="O144" s="21" t="s">
        <v>406</v>
      </c>
      <c r="P144" s="21" t="s">
        <v>456</v>
      </c>
      <c r="Q144" s="19">
        <v>2418178.89</v>
      </c>
      <c r="R144" s="19" t="s">
        <v>525</v>
      </c>
      <c r="S144" s="8">
        <v>1</v>
      </c>
      <c r="T144" s="19" t="s">
        <v>347</v>
      </c>
      <c r="X144" s="71"/>
      <c r="Y144" s="71"/>
    </row>
    <row r="145" spans="1:25" ht="70.5" hidden="1" customHeight="1" x14ac:dyDescent="0.25">
      <c r="A145" s="33">
        <v>3072</v>
      </c>
      <c r="B145" s="96">
        <v>2019</v>
      </c>
      <c r="C145" s="31" t="s">
        <v>353</v>
      </c>
      <c r="D145" s="9" t="s">
        <v>293</v>
      </c>
      <c r="E145" s="2">
        <v>1981</v>
      </c>
      <c r="F145" s="1">
        <v>4933.6000000000004</v>
      </c>
      <c r="G145" s="2">
        <v>160</v>
      </c>
      <c r="H145" s="2">
        <v>160</v>
      </c>
      <c r="I145" s="1">
        <v>4131.8</v>
      </c>
      <c r="J145" s="1">
        <v>4131.8</v>
      </c>
      <c r="K145" s="8">
        <v>242</v>
      </c>
      <c r="L145" s="25" t="s">
        <v>7</v>
      </c>
      <c r="M145" s="27">
        <v>1546036.9240000001</v>
      </c>
      <c r="N145" s="25" t="str">
        <f t="shared" si="5"/>
        <v>г.Астрахань, ул. Наб.Казачьего ерика, 147Ремонт внутридомовых инженерных систем водоснабжения</v>
      </c>
      <c r="O145" s="21" t="s">
        <v>342</v>
      </c>
      <c r="P145" s="21" t="s">
        <v>652</v>
      </c>
      <c r="Q145" s="1"/>
      <c r="R145" s="1"/>
      <c r="S145" s="8">
        <v>1</v>
      </c>
      <c r="T145" s="19" t="s">
        <v>354</v>
      </c>
      <c r="X145" s="71"/>
      <c r="Y145" s="71"/>
    </row>
    <row r="146" spans="1:25" ht="70.5" hidden="1" customHeight="1" x14ac:dyDescent="0.25">
      <c r="A146" s="33">
        <v>3072</v>
      </c>
      <c r="B146" s="96">
        <v>2019</v>
      </c>
      <c r="C146" s="31" t="s">
        <v>353</v>
      </c>
      <c r="D146" s="9" t="s">
        <v>293</v>
      </c>
      <c r="E146" s="2">
        <v>1981</v>
      </c>
      <c r="F146" s="1">
        <v>4933.6000000000004</v>
      </c>
      <c r="G146" s="2">
        <v>160</v>
      </c>
      <c r="H146" s="2">
        <v>160</v>
      </c>
      <c r="I146" s="1">
        <v>4131.8</v>
      </c>
      <c r="J146" s="1">
        <v>4131.8</v>
      </c>
      <c r="K146" s="8">
        <v>242</v>
      </c>
      <c r="L146" s="25" t="s">
        <v>8</v>
      </c>
      <c r="M146" s="27">
        <v>485000</v>
      </c>
      <c r="N146" s="25" t="str">
        <f t="shared" si="5"/>
        <v>г.Астрахань, ул. Наб.Казачьего ерика, 147Ремонт внутридомовых инженерных систем водоотведения</v>
      </c>
      <c r="O146" s="1" t="s">
        <v>601</v>
      </c>
      <c r="P146" s="29" t="s">
        <v>624</v>
      </c>
      <c r="Q146" s="1"/>
      <c r="R146" s="1"/>
      <c r="S146" s="8">
        <v>1</v>
      </c>
      <c r="T146" s="19" t="s">
        <v>354</v>
      </c>
      <c r="X146" s="71"/>
      <c r="Y146" s="71"/>
    </row>
    <row r="147" spans="1:25" ht="45" hidden="1" customHeight="1" x14ac:dyDescent="0.25">
      <c r="A147" s="33">
        <v>431</v>
      </c>
      <c r="B147" s="96">
        <v>2019</v>
      </c>
      <c r="C147" s="31" t="s">
        <v>351</v>
      </c>
      <c r="D147" s="3" t="s">
        <v>315</v>
      </c>
      <c r="E147" s="2">
        <v>1988</v>
      </c>
      <c r="F147" s="1">
        <v>8459.2999999999993</v>
      </c>
      <c r="G147" s="2">
        <v>175</v>
      </c>
      <c r="H147" s="2">
        <v>175</v>
      </c>
      <c r="I147" s="1">
        <v>6895.2</v>
      </c>
      <c r="J147" s="1">
        <v>6895.2</v>
      </c>
      <c r="K147" s="8">
        <v>333</v>
      </c>
      <c r="L147" s="25" t="s">
        <v>6</v>
      </c>
      <c r="M147" s="27">
        <v>6028956.0240000002</v>
      </c>
      <c r="N147" s="25" t="str">
        <f t="shared" si="5"/>
        <v>г.Астрахань, ул. Наб. реки Воложки, 95а, литер АРемонт фасада</v>
      </c>
      <c r="O147" s="21" t="s">
        <v>342</v>
      </c>
      <c r="P147" s="21" t="s">
        <v>467</v>
      </c>
      <c r="Q147" s="19">
        <v>0</v>
      </c>
      <c r="R147" s="1">
        <v>0</v>
      </c>
      <c r="S147" s="8">
        <v>1</v>
      </c>
      <c r="T147" s="19" t="s">
        <v>354</v>
      </c>
    </row>
    <row r="148" spans="1:25" ht="54.75" customHeight="1" x14ac:dyDescent="0.25">
      <c r="A148" s="33">
        <v>2695</v>
      </c>
      <c r="B148" s="96">
        <v>2019</v>
      </c>
      <c r="C148" s="29" t="s">
        <v>352</v>
      </c>
      <c r="D148" s="15" t="s">
        <v>127</v>
      </c>
      <c r="E148" s="2">
        <v>1965</v>
      </c>
      <c r="F148" s="1">
        <v>3185.2</v>
      </c>
      <c r="G148" s="2">
        <v>64</v>
      </c>
      <c r="H148" s="2">
        <v>64</v>
      </c>
      <c r="I148" s="1">
        <v>2512.1999999999998</v>
      </c>
      <c r="J148" s="1">
        <v>2512.1999999999998</v>
      </c>
      <c r="K148" s="8">
        <v>192</v>
      </c>
      <c r="L148" s="25" t="s">
        <v>9</v>
      </c>
      <c r="M148" s="27">
        <v>1435873.0319999997</v>
      </c>
      <c r="N148" s="25" t="str">
        <f t="shared" si="5"/>
        <v>г.Астрахань, ул. Н.Островского, 74Ремонт внутридомовых инженерных систем теплоснабжения</v>
      </c>
      <c r="O148" s="21" t="s">
        <v>384</v>
      </c>
      <c r="P148" s="21" t="s">
        <v>457</v>
      </c>
      <c r="Q148" s="1">
        <v>735903.6</v>
      </c>
      <c r="R148" s="19" t="s">
        <v>528</v>
      </c>
      <c r="S148" s="8">
        <v>1</v>
      </c>
      <c r="T148" s="19" t="s">
        <v>347</v>
      </c>
    </row>
    <row r="149" spans="1:25" ht="54.75" customHeight="1" x14ac:dyDescent="0.25">
      <c r="A149" s="33">
        <v>2695</v>
      </c>
      <c r="B149" s="96">
        <v>2019</v>
      </c>
      <c r="C149" s="29" t="s">
        <v>352</v>
      </c>
      <c r="D149" s="15" t="s">
        <v>127</v>
      </c>
      <c r="E149" s="2">
        <v>1965</v>
      </c>
      <c r="F149" s="1">
        <v>3185.2</v>
      </c>
      <c r="G149" s="2">
        <v>64</v>
      </c>
      <c r="H149" s="2">
        <v>64</v>
      </c>
      <c r="I149" s="1">
        <v>2512.1999999999998</v>
      </c>
      <c r="J149" s="1">
        <v>2512.1999999999998</v>
      </c>
      <c r="K149" s="8">
        <v>192</v>
      </c>
      <c r="L149" s="25" t="s">
        <v>10</v>
      </c>
      <c r="M149" s="27">
        <v>1186160.352</v>
      </c>
      <c r="N149" s="25" t="str">
        <f t="shared" si="5"/>
        <v>г.Астрахань, ул. Н.Островского, 74Ремонт внутридомовых инженерных систем электроснабжения</v>
      </c>
      <c r="O149" s="62" t="s">
        <v>425</v>
      </c>
      <c r="P149" s="21" t="s">
        <v>464</v>
      </c>
      <c r="Q149" s="1">
        <v>840284.4</v>
      </c>
      <c r="R149" s="1" t="s">
        <v>587</v>
      </c>
      <c r="S149" s="8">
        <v>1</v>
      </c>
      <c r="T149" s="19" t="s">
        <v>347</v>
      </c>
    </row>
    <row r="150" spans="1:25" ht="62.25" hidden="1" customHeight="1" x14ac:dyDescent="0.25">
      <c r="A150" s="34">
        <v>2687</v>
      </c>
      <c r="B150" s="96">
        <v>2019</v>
      </c>
      <c r="C150" s="29" t="s">
        <v>352</v>
      </c>
      <c r="D150" s="15" t="s">
        <v>126</v>
      </c>
      <c r="E150" s="2">
        <v>1973</v>
      </c>
      <c r="F150" s="1">
        <v>5658.3</v>
      </c>
      <c r="G150" s="2">
        <v>115</v>
      </c>
      <c r="H150" s="2">
        <v>115</v>
      </c>
      <c r="I150" s="1">
        <v>5577.8</v>
      </c>
      <c r="J150" s="1">
        <v>5577.8</v>
      </c>
      <c r="K150" s="8">
        <v>215</v>
      </c>
      <c r="L150" s="43" t="s">
        <v>7</v>
      </c>
      <c r="M150" s="44">
        <v>750000</v>
      </c>
      <c r="N150" s="25" t="str">
        <f t="shared" si="5"/>
        <v>г.Астрахань, ул. Н.Островского, 66,корп. 1Ремонт внутридомовых инженерных систем водоснабжения</v>
      </c>
      <c r="O150" s="21" t="s">
        <v>325</v>
      </c>
      <c r="P150" s="21" t="s">
        <v>473</v>
      </c>
      <c r="Q150" s="1">
        <v>0</v>
      </c>
      <c r="R150" s="1">
        <v>0</v>
      </c>
      <c r="S150" s="8">
        <v>1</v>
      </c>
      <c r="T150" s="19" t="s">
        <v>594</v>
      </c>
    </row>
    <row r="151" spans="1:25" ht="46.5" hidden="1" customHeight="1" x14ac:dyDescent="0.25">
      <c r="A151" s="34">
        <v>2687</v>
      </c>
      <c r="B151" s="96">
        <v>2019</v>
      </c>
      <c r="C151" s="29" t="s">
        <v>352</v>
      </c>
      <c r="D151" s="15" t="s">
        <v>126</v>
      </c>
      <c r="E151" s="25"/>
      <c r="F151" s="1"/>
      <c r="G151" s="2"/>
      <c r="H151" s="2"/>
      <c r="I151" s="1"/>
      <c r="J151" s="1"/>
      <c r="K151" s="8"/>
      <c r="L151" s="43" t="s">
        <v>7</v>
      </c>
      <c r="M151" s="44">
        <v>975000</v>
      </c>
      <c r="N151" s="25"/>
      <c r="O151" s="21" t="s">
        <v>325</v>
      </c>
      <c r="P151" s="21" t="s">
        <v>473</v>
      </c>
      <c r="Q151" s="1">
        <v>0</v>
      </c>
      <c r="R151" s="1">
        <v>0</v>
      </c>
      <c r="S151" s="8">
        <v>1</v>
      </c>
      <c r="T151" s="19" t="s">
        <v>594</v>
      </c>
    </row>
    <row r="152" spans="1:25" ht="54.75" customHeight="1" x14ac:dyDescent="0.25">
      <c r="A152" s="34">
        <v>2687</v>
      </c>
      <c r="B152" s="96">
        <v>2019</v>
      </c>
      <c r="C152" s="29" t="s">
        <v>352</v>
      </c>
      <c r="D152" s="15" t="s">
        <v>126</v>
      </c>
      <c r="E152" s="2">
        <v>1973</v>
      </c>
      <c r="F152" s="1">
        <v>5658.3</v>
      </c>
      <c r="G152" s="2">
        <v>115</v>
      </c>
      <c r="H152" s="2">
        <v>115</v>
      </c>
      <c r="I152" s="1">
        <v>5577.8</v>
      </c>
      <c r="J152" s="1">
        <v>5577.8</v>
      </c>
      <c r="K152" s="8">
        <v>215</v>
      </c>
      <c r="L152" s="25" t="s">
        <v>8</v>
      </c>
      <c r="M152" s="27">
        <v>485000</v>
      </c>
      <c r="N152" s="25" t="str">
        <f t="shared" ref="N152:N181" si="6">CONCATENATE(D152,L152)</f>
        <v>г.Астрахань, ул. Н.Островского, 66,корп. 1Ремонт внутридомовых инженерных систем водоотведения</v>
      </c>
      <c r="O152" s="21" t="s">
        <v>346</v>
      </c>
      <c r="P152" s="21" t="s">
        <v>531</v>
      </c>
      <c r="Q152" s="1">
        <v>506961.8</v>
      </c>
      <c r="R152" s="19" t="s">
        <v>576</v>
      </c>
      <c r="S152" s="8">
        <v>1</v>
      </c>
      <c r="T152" s="19" t="s">
        <v>347</v>
      </c>
    </row>
    <row r="153" spans="1:25" ht="83.25" hidden="1" customHeight="1" x14ac:dyDescent="0.25">
      <c r="A153" s="34">
        <v>2687</v>
      </c>
      <c r="B153" s="96">
        <v>2019</v>
      </c>
      <c r="C153" s="29" t="s">
        <v>352</v>
      </c>
      <c r="D153" s="15" t="s">
        <v>126</v>
      </c>
      <c r="E153" s="2">
        <v>1973</v>
      </c>
      <c r="F153" s="1">
        <v>5658.3</v>
      </c>
      <c r="G153" s="2">
        <v>115</v>
      </c>
      <c r="H153" s="2">
        <v>115</v>
      </c>
      <c r="I153" s="1">
        <v>5577.8</v>
      </c>
      <c r="J153" s="1">
        <v>5577.8</v>
      </c>
      <c r="K153" s="8">
        <v>215</v>
      </c>
      <c r="L153" s="25" t="s">
        <v>9</v>
      </c>
      <c r="M153" s="27">
        <v>1750000</v>
      </c>
      <c r="N153" s="25" t="str">
        <f t="shared" si="6"/>
        <v>г.Астрахань, ул. Н.Островского, 66,корп. 1Ремонт внутридомовых инженерных систем теплоснабжения</v>
      </c>
      <c r="O153" s="21" t="s">
        <v>346</v>
      </c>
      <c r="P153" s="36" t="s">
        <v>531</v>
      </c>
      <c r="Q153" s="1">
        <v>0</v>
      </c>
      <c r="R153" s="1">
        <v>0</v>
      </c>
      <c r="S153" s="8">
        <v>1</v>
      </c>
      <c r="T153" s="19" t="s">
        <v>354</v>
      </c>
    </row>
    <row r="154" spans="1:25" ht="54.75" customHeight="1" x14ac:dyDescent="0.25">
      <c r="A154" s="33">
        <v>2683</v>
      </c>
      <c r="B154" s="96">
        <v>2019</v>
      </c>
      <c r="C154" s="29" t="s">
        <v>352</v>
      </c>
      <c r="D154" s="15" t="s">
        <v>294</v>
      </c>
      <c r="E154" s="2">
        <v>1962</v>
      </c>
      <c r="F154" s="1">
        <v>3142.3</v>
      </c>
      <c r="G154" s="2">
        <v>74</v>
      </c>
      <c r="H154" s="2">
        <v>74</v>
      </c>
      <c r="I154" s="1">
        <v>2946.1</v>
      </c>
      <c r="J154" s="1">
        <v>2946.1</v>
      </c>
      <c r="K154" s="8">
        <v>221</v>
      </c>
      <c r="L154" s="25" t="s">
        <v>6</v>
      </c>
      <c r="M154" s="27">
        <v>2575981.4569999999</v>
      </c>
      <c r="N154" s="25" t="str">
        <f t="shared" si="6"/>
        <v>г.Астрахань, ул. Н.Островского, 64Ремонт фасада</v>
      </c>
      <c r="O154" s="21" t="s">
        <v>425</v>
      </c>
      <c r="P154" s="21" t="s">
        <v>464</v>
      </c>
      <c r="Q154" s="1">
        <v>3018505.2</v>
      </c>
      <c r="R154" s="19" t="s">
        <v>485</v>
      </c>
      <c r="S154" s="8">
        <v>1</v>
      </c>
      <c r="T154" s="19" t="s">
        <v>347</v>
      </c>
    </row>
    <row r="155" spans="1:25" ht="54.75" customHeight="1" x14ac:dyDescent="0.25">
      <c r="A155" s="33">
        <v>2682</v>
      </c>
      <c r="B155" s="96">
        <v>2019</v>
      </c>
      <c r="C155" s="29" t="s">
        <v>352</v>
      </c>
      <c r="D155" s="15" t="s">
        <v>125</v>
      </c>
      <c r="E155" s="2">
        <v>1963</v>
      </c>
      <c r="F155" s="1">
        <v>3214.5</v>
      </c>
      <c r="G155" s="2">
        <v>80</v>
      </c>
      <c r="H155" s="2">
        <v>80</v>
      </c>
      <c r="I155" s="1">
        <v>3183.8</v>
      </c>
      <c r="J155" s="1">
        <v>3183.8</v>
      </c>
      <c r="K155" s="8">
        <v>240</v>
      </c>
      <c r="L155" s="25" t="s">
        <v>8</v>
      </c>
      <c r="M155" s="27">
        <v>770829.81800000009</v>
      </c>
      <c r="N155" s="25" t="str">
        <f t="shared" si="6"/>
        <v>г.Астрахань, ул. Н.Островского, 63Ремонт внутридомовых инженерных систем водоотведения</v>
      </c>
      <c r="O155" s="21" t="s">
        <v>342</v>
      </c>
      <c r="P155" s="21" t="s">
        <v>434</v>
      </c>
      <c r="Q155" s="1">
        <v>507567</v>
      </c>
      <c r="R155" s="19" t="s">
        <v>497</v>
      </c>
      <c r="S155" s="8">
        <v>1</v>
      </c>
      <c r="T155" s="19" t="s">
        <v>347</v>
      </c>
    </row>
    <row r="156" spans="1:25" ht="46.5" hidden="1" customHeight="1" x14ac:dyDescent="0.25">
      <c r="A156" s="33">
        <v>2796</v>
      </c>
      <c r="B156" s="96">
        <v>2019</v>
      </c>
      <c r="C156" s="29" t="s">
        <v>352</v>
      </c>
      <c r="D156" s="3" t="s">
        <v>124</v>
      </c>
      <c r="E156" s="2">
        <v>1964</v>
      </c>
      <c r="F156" s="1">
        <v>3273.5</v>
      </c>
      <c r="G156" s="2">
        <v>65</v>
      </c>
      <c r="H156" s="2">
        <v>65</v>
      </c>
      <c r="I156" s="1">
        <v>1928.5</v>
      </c>
      <c r="J156" s="1">
        <v>1928.5</v>
      </c>
      <c r="K156" s="8">
        <v>90</v>
      </c>
      <c r="L156" s="94" t="s">
        <v>9</v>
      </c>
      <c r="M156" s="27">
        <v>1102253.46</v>
      </c>
      <c r="N156" s="25" t="str">
        <f t="shared" si="6"/>
        <v>г.Астрахань, ул. Н.Островского, 62Ремонт внутридомовых инженерных систем теплоснабжения</v>
      </c>
      <c r="O156" s="21" t="s">
        <v>342</v>
      </c>
      <c r="P156" s="21" t="s">
        <v>469</v>
      </c>
      <c r="Q156" s="69">
        <v>0</v>
      </c>
      <c r="R156" s="1">
        <v>0</v>
      </c>
      <c r="S156" s="8">
        <v>1</v>
      </c>
      <c r="T156" s="19" t="s">
        <v>354</v>
      </c>
    </row>
    <row r="157" spans="1:25" ht="54.75" customHeight="1" x14ac:dyDescent="0.25">
      <c r="A157" s="33">
        <v>2796</v>
      </c>
      <c r="B157" s="96">
        <v>2019</v>
      </c>
      <c r="C157" s="90" t="s">
        <v>352</v>
      </c>
      <c r="D157" s="79" t="s">
        <v>124</v>
      </c>
      <c r="E157" s="2">
        <v>1964</v>
      </c>
      <c r="F157" s="1">
        <v>3273.5</v>
      </c>
      <c r="G157" s="2">
        <v>65</v>
      </c>
      <c r="H157" s="2">
        <v>65</v>
      </c>
      <c r="I157" s="1">
        <v>1928.5</v>
      </c>
      <c r="J157" s="1">
        <v>1928.5</v>
      </c>
      <c r="K157" s="8">
        <v>90</v>
      </c>
      <c r="L157" s="94" t="s">
        <v>7</v>
      </c>
      <c r="M157" s="27">
        <v>721606.13</v>
      </c>
      <c r="N157" s="25" t="str">
        <f t="shared" si="6"/>
        <v>г.Астрахань, ул. Н.Островского, 62Ремонт внутридомовых инженерных систем водоснабжения</v>
      </c>
      <c r="O157" s="21" t="s">
        <v>343</v>
      </c>
      <c r="P157" s="21" t="s">
        <v>478</v>
      </c>
      <c r="Q157" s="1">
        <v>345377.3</v>
      </c>
      <c r="R157" s="19" t="s">
        <v>520</v>
      </c>
      <c r="S157" s="8">
        <v>1</v>
      </c>
      <c r="T157" s="19" t="s">
        <v>347</v>
      </c>
    </row>
    <row r="158" spans="1:25" ht="54.75" customHeight="1" x14ac:dyDescent="0.25">
      <c r="A158" s="33">
        <v>2796</v>
      </c>
      <c r="B158" s="96">
        <v>2019</v>
      </c>
      <c r="C158" s="29" t="s">
        <v>352</v>
      </c>
      <c r="D158" s="3" t="s">
        <v>124</v>
      </c>
      <c r="E158" s="97">
        <v>1964</v>
      </c>
      <c r="F158" s="1">
        <v>3273.5</v>
      </c>
      <c r="G158" s="2">
        <v>65</v>
      </c>
      <c r="H158" s="2">
        <v>65</v>
      </c>
      <c r="I158" s="1">
        <v>1928.5</v>
      </c>
      <c r="J158" s="1">
        <v>1928.5</v>
      </c>
      <c r="K158" s="8">
        <v>90</v>
      </c>
      <c r="L158" s="25" t="s">
        <v>8</v>
      </c>
      <c r="M158" s="98">
        <v>466909.13500000001</v>
      </c>
      <c r="N158" s="25" t="str">
        <f t="shared" si="6"/>
        <v>г.Астрахань, ул. Н.Островского, 62Ремонт внутридомовых инженерных систем водоотведения</v>
      </c>
      <c r="O158" s="21" t="s">
        <v>343</v>
      </c>
      <c r="P158" s="21" t="s">
        <v>478</v>
      </c>
      <c r="Q158" s="74">
        <v>30004.799999999999</v>
      </c>
      <c r="R158" s="19" t="s">
        <v>520</v>
      </c>
      <c r="S158" s="84">
        <v>1</v>
      </c>
      <c r="T158" s="19" t="s">
        <v>347</v>
      </c>
    </row>
    <row r="159" spans="1:25" ht="54.75" customHeight="1" x14ac:dyDescent="0.25">
      <c r="A159" s="33">
        <v>2681</v>
      </c>
      <c r="B159" s="96">
        <v>2019</v>
      </c>
      <c r="C159" s="29" t="s">
        <v>352</v>
      </c>
      <c r="D159" s="15" t="s">
        <v>123</v>
      </c>
      <c r="E159" s="2">
        <v>1964</v>
      </c>
      <c r="F159" s="1">
        <v>3226.6</v>
      </c>
      <c r="G159" s="2">
        <v>79</v>
      </c>
      <c r="H159" s="2">
        <v>79</v>
      </c>
      <c r="I159" s="1">
        <v>3152.9</v>
      </c>
      <c r="J159" s="1">
        <v>3152.9</v>
      </c>
      <c r="K159" s="8">
        <v>230</v>
      </c>
      <c r="L159" s="25" t="s">
        <v>8</v>
      </c>
      <c r="M159" s="27">
        <v>763348.61900000006</v>
      </c>
      <c r="N159" s="25" t="str">
        <f t="shared" si="6"/>
        <v>г.Астрахань, ул. Н.Островского, 61аРемонт внутридомовых инженерных систем водоотведения</v>
      </c>
      <c r="O159" s="21" t="s">
        <v>342</v>
      </c>
      <c r="P159" s="21" t="s">
        <v>414</v>
      </c>
      <c r="Q159" s="1">
        <v>532787</v>
      </c>
      <c r="R159" s="19" t="s">
        <v>501</v>
      </c>
      <c r="S159" s="8">
        <v>1</v>
      </c>
      <c r="T159" s="19" t="s">
        <v>347</v>
      </c>
    </row>
    <row r="160" spans="1:25" ht="54.75" customHeight="1" x14ac:dyDescent="0.25">
      <c r="A160" s="33">
        <v>2681</v>
      </c>
      <c r="B160" s="96">
        <v>2019</v>
      </c>
      <c r="C160" s="90" t="s">
        <v>352</v>
      </c>
      <c r="D160" s="81" t="s">
        <v>123</v>
      </c>
      <c r="E160" s="2">
        <v>1964</v>
      </c>
      <c r="F160" s="1">
        <v>3226.6</v>
      </c>
      <c r="G160" s="2">
        <v>79</v>
      </c>
      <c r="H160" s="2">
        <v>79</v>
      </c>
      <c r="I160" s="1">
        <v>3152.9</v>
      </c>
      <c r="J160" s="1">
        <v>3152.9</v>
      </c>
      <c r="K160" s="8">
        <v>230</v>
      </c>
      <c r="L160" s="94" t="s">
        <v>10</v>
      </c>
      <c r="M160" s="27">
        <v>1488673.2640000002</v>
      </c>
      <c r="N160" s="25" t="str">
        <f t="shared" si="6"/>
        <v>г.Астрахань, ул. Н.Островского, 61аРемонт внутридомовых инженерных систем электроснабжения</v>
      </c>
      <c r="O160" s="61" t="s">
        <v>342</v>
      </c>
      <c r="P160" s="61" t="s">
        <v>414</v>
      </c>
      <c r="Q160" s="1">
        <v>1054471.55</v>
      </c>
      <c r="R160" s="19" t="s">
        <v>503</v>
      </c>
      <c r="S160" s="8">
        <v>1</v>
      </c>
      <c r="T160" s="57" t="s">
        <v>347</v>
      </c>
    </row>
    <row r="161" spans="1:20" ht="54.75" customHeight="1" x14ac:dyDescent="0.25">
      <c r="A161" s="33">
        <v>2680</v>
      </c>
      <c r="B161" s="96">
        <v>2019</v>
      </c>
      <c r="C161" s="29" t="s">
        <v>352</v>
      </c>
      <c r="D161" s="15" t="s">
        <v>122</v>
      </c>
      <c r="E161" s="97">
        <v>1962</v>
      </c>
      <c r="F161" s="1">
        <v>3227.2</v>
      </c>
      <c r="G161" s="2">
        <v>80</v>
      </c>
      <c r="H161" s="2">
        <v>80</v>
      </c>
      <c r="I161" s="1">
        <v>3097.2</v>
      </c>
      <c r="J161" s="1">
        <v>3097.2</v>
      </c>
      <c r="K161" s="8">
        <v>150</v>
      </c>
      <c r="L161" s="25" t="s">
        <v>5</v>
      </c>
      <c r="M161" s="98">
        <v>2935897.8239999996</v>
      </c>
      <c r="N161" s="25" t="str">
        <f t="shared" si="6"/>
        <v>г.Астрахань, ул. Н.Островского, 61Ремонт крыши</v>
      </c>
      <c r="O161" s="21" t="s">
        <v>425</v>
      </c>
      <c r="P161" s="21" t="s">
        <v>464</v>
      </c>
      <c r="Q161" s="58">
        <v>2683074</v>
      </c>
      <c r="R161" s="19" t="s">
        <v>495</v>
      </c>
      <c r="S161" s="84">
        <v>1</v>
      </c>
      <c r="T161" s="19" t="s">
        <v>347</v>
      </c>
    </row>
    <row r="162" spans="1:20" ht="54.75" customHeight="1" x14ac:dyDescent="0.25">
      <c r="A162" s="33">
        <v>2680</v>
      </c>
      <c r="B162" s="96">
        <v>2019</v>
      </c>
      <c r="C162" s="29" t="s">
        <v>352</v>
      </c>
      <c r="D162" s="15" t="s">
        <v>122</v>
      </c>
      <c r="E162" s="97">
        <v>1962</v>
      </c>
      <c r="F162" s="1">
        <v>3227.2</v>
      </c>
      <c r="G162" s="2">
        <v>80</v>
      </c>
      <c r="H162" s="2">
        <v>80</v>
      </c>
      <c r="I162" s="1">
        <v>3097.2</v>
      </c>
      <c r="J162" s="1">
        <v>3097.2</v>
      </c>
      <c r="K162" s="8">
        <v>150</v>
      </c>
      <c r="L162" s="25" t="s">
        <v>6</v>
      </c>
      <c r="M162" s="98">
        <v>2708098.764</v>
      </c>
      <c r="N162" s="25" t="str">
        <f t="shared" si="6"/>
        <v>г.Астрахань, ул. Н.Островского, 61Ремонт фасада</v>
      </c>
      <c r="O162" s="21" t="s">
        <v>425</v>
      </c>
      <c r="P162" s="21" t="s">
        <v>464</v>
      </c>
      <c r="Q162" s="1">
        <v>3705759.6</v>
      </c>
      <c r="R162" s="19" t="s">
        <v>487</v>
      </c>
      <c r="S162" s="84">
        <v>1</v>
      </c>
      <c r="T162" s="19" t="s">
        <v>347</v>
      </c>
    </row>
    <row r="163" spans="1:20" ht="54.75" customHeight="1" x14ac:dyDescent="0.25">
      <c r="A163" s="33">
        <v>2678</v>
      </c>
      <c r="B163" s="96">
        <v>2019</v>
      </c>
      <c r="C163" s="29" t="s">
        <v>352</v>
      </c>
      <c r="D163" s="15" t="s">
        <v>121</v>
      </c>
      <c r="E163" s="97">
        <v>1961</v>
      </c>
      <c r="F163" s="1">
        <v>1172.4000000000001</v>
      </c>
      <c r="G163" s="2">
        <v>24</v>
      </c>
      <c r="H163" s="2">
        <v>24</v>
      </c>
      <c r="I163" s="1">
        <v>1098.5999999999999</v>
      </c>
      <c r="J163" s="1">
        <v>1098.5999999999999</v>
      </c>
      <c r="K163" s="8">
        <v>72</v>
      </c>
      <c r="L163" s="25" t="s">
        <v>12</v>
      </c>
      <c r="M163" s="98">
        <v>470200.8</v>
      </c>
      <c r="N163" s="25" t="str">
        <f t="shared" si="6"/>
        <v xml:space="preserve">г.Астрахань, ул. Н.Островского, 5аРемонт фундамента многоквартирного дома </v>
      </c>
      <c r="O163" s="21" t="s">
        <v>384</v>
      </c>
      <c r="P163" s="21" t="s">
        <v>457</v>
      </c>
      <c r="Q163" s="1">
        <v>86442</v>
      </c>
      <c r="R163" s="19" t="s">
        <v>498</v>
      </c>
      <c r="S163" s="84">
        <v>1</v>
      </c>
      <c r="T163" s="19" t="s">
        <v>347</v>
      </c>
    </row>
    <row r="164" spans="1:20" ht="54.75" customHeight="1" x14ac:dyDescent="0.25">
      <c r="A164" s="33">
        <v>2677</v>
      </c>
      <c r="B164" s="96">
        <v>2019</v>
      </c>
      <c r="C164" s="29" t="s">
        <v>352</v>
      </c>
      <c r="D164" s="15" t="s">
        <v>120</v>
      </c>
      <c r="E164" s="2">
        <v>1962</v>
      </c>
      <c r="F164" s="1">
        <v>3175</v>
      </c>
      <c r="G164" s="2">
        <v>80</v>
      </c>
      <c r="H164" s="2">
        <v>80</v>
      </c>
      <c r="I164" s="1">
        <v>3139.8</v>
      </c>
      <c r="J164" s="1">
        <v>3139.8</v>
      </c>
      <c r="K164" s="8">
        <v>240</v>
      </c>
      <c r="L164" s="25" t="s">
        <v>10</v>
      </c>
      <c r="M164" s="27">
        <v>1482487.9680000001</v>
      </c>
      <c r="N164" s="25" t="str">
        <f t="shared" si="6"/>
        <v>г.Астрахань, ул. Н.Островского, 59Ремонт внутридомовых инженерных систем электроснабжения</v>
      </c>
      <c r="O164" s="21" t="s">
        <v>425</v>
      </c>
      <c r="P164" s="21" t="s">
        <v>464</v>
      </c>
      <c r="Q164" s="1">
        <v>950486.4</v>
      </c>
      <c r="R164" s="19" t="s">
        <v>553</v>
      </c>
      <c r="S164" s="8">
        <v>1</v>
      </c>
      <c r="T164" s="19" t="s">
        <v>347</v>
      </c>
    </row>
    <row r="165" spans="1:20" ht="54.75" customHeight="1" x14ac:dyDescent="0.25">
      <c r="A165" s="33">
        <v>2676</v>
      </c>
      <c r="B165" s="96">
        <v>2019</v>
      </c>
      <c r="C165" s="29" t="s">
        <v>352</v>
      </c>
      <c r="D165" s="15" t="s">
        <v>119</v>
      </c>
      <c r="E165" s="2">
        <v>1962</v>
      </c>
      <c r="F165" s="1">
        <v>1444.3</v>
      </c>
      <c r="G165" s="2">
        <v>32</v>
      </c>
      <c r="H165" s="2">
        <v>32</v>
      </c>
      <c r="I165" s="1">
        <v>998.8</v>
      </c>
      <c r="J165" s="1">
        <v>998.8</v>
      </c>
      <c r="K165" s="8">
        <v>96</v>
      </c>
      <c r="L165" s="25" t="s">
        <v>7</v>
      </c>
      <c r="M165" s="27">
        <v>373730.984</v>
      </c>
      <c r="N165" s="25" t="str">
        <f t="shared" si="6"/>
        <v>г.Астрахань, ул. Н.Островского, 56Ремонт внутридомовых инженерных систем водоснабжения</v>
      </c>
      <c r="O165" s="21" t="s">
        <v>342</v>
      </c>
      <c r="P165" s="21" t="s">
        <v>469</v>
      </c>
      <c r="Q165" s="1">
        <v>77565.600000000006</v>
      </c>
      <c r="R165" s="1" t="s">
        <v>621</v>
      </c>
      <c r="S165" s="8">
        <v>1</v>
      </c>
      <c r="T165" s="19" t="s">
        <v>347</v>
      </c>
    </row>
    <row r="166" spans="1:20" ht="54.75" customHeight="1" x14ac:dyDescent="0.25">
      <c r="A166" s="33">
        <v>2676</v>
      </c>
      <c r="B166" s="96">
        <v>2019</v>
      </c>
      <c r="C166" s="29" t="s">
        <v>352</v>
      </c>
      <c r="D166" s="15" t="s">
        <v>119</v>
      </c>
      <c r="E166" s="2">
        <v>1962</v>
      </c>
      <c r="F166" s="1">
        <v>1444.3</v>
      </c>
      <c r="G166" s="2">
        <v>32</v>
      </c>
      <c r="H166" s="2">
        <v>32</v>
      </c>
      <c r="I166" s="1">
        <v>998.8</v>
      </c>
      <c r="J166" s="1">
        <v>998.8</v>
      </c>
      <c r="K166" s="8">
        <v>96</v>
      </c>
      <c r="L166" s="25" t="s">
        <v>9</v>
      </c>
      <c r="M166" s="27">
        <v>1089799.6200000001</v>
      </c>
      <c r="N166" s="25" t="str">
        <f t="shared" si="6"/>
        <v>г.Астрахань, ул. Н.Островского, 56Ремонт внутридомовых инженерных систем теплоснабжения</v>
      </c>
      <c r="O166" s="21" t="s">
        <v>425</v>
      </c>
      <c r="P166" s="21" t="s">
        <v>464</v>
      </c>
      <c r="Q166" s="1">
        <v>869614.8</v>
      </c>
      <c r="R166" s="1" t="s">
        <v>589</v>
      </c>
      <c r="S166" s="8">
        <v>1</v>
      </c>
      <c r="T166" s="19" t="s">
        <v>504</v>
      </c>
    </row>
    <row r="167" spans="1:20" ht="54.75" customHeight="1" x14ac:dyDescent="0.25">
      <c r="A167" s="33">
        <v>2673</v>
      </c>
      <c r="B167" s="96">
        <v>2019</v>
      </c>
      <c r="C167" s="29" t="s">
        <v>352</v>
      </c>
      <c r="D167" s="15" t="s">
        <v>118</v>
      </c>
      <c r="E167" s="2">
        <v>1959</v>
      </c>
      <c r="F167" s="1">
        <v>1322.8</v>
      </c>
      <c r="G167" s="2">
        <v>50</v>
      </c>
      <c r="H167" s="2">
        <v>50</v>
      </c>
      <c r="I167" s="1">
        <v>1276.8</v>
      </c>
      <c r="J167" s="1">
        <v>1276.8</v>
      </c>
      <c r="K167" s="8">
        <v>81</v>
      </c>
      <c r="L167" s="25" t="s">
        <v>5</v>
      </c>
      <c r="M167" s="27">
        <v>2257062.94</v>
      </c>
      <c r="N167" s="25" t="str">
        <f t="shared" si="6"/>
        <v>г.Астрахань, ул. Н.Островского, 53Ремонт крыши</v>
      </c>
      <c r="O167" s="21" t="s">
        <v>425</v>
      </c>
      <c r="P167" s="21" t="s">
        <v>464</v>
      </c>
      <c r="Q167" s="1">
        <v>1614969.6</v>
      </c>
      <c r="R167" s="19" t="s">
        <v>508</v>
      </c>
      <c r="S167" s="8">
        <v>1</v>
      </c>
      <c r="T167" s="19" t="s">
        <v>347</v>
      </c>
    </row>
    <row r="168" spans="1:20" ht="30" hidden="1" customHeight="1" x14ac:dyDescent="0.25">
      <c r="A168" s="33">
        <v>2671</v>
      </c>
      <c r="B168" s="96">
        <v>2019</v>
      </c>
      <c r="C168" s="29" t="s">
        <v>352</v>
      </c>
      <c r="D168" s="15" t="s">
        <v>117</v>
      </c>
      <c r="E168" s="2">
        <v>1961</v>
      </c>
      <c r="F168" s="1">
        <v>2573.1999999999998</v>
      </c>
      <c r="G168" s="2">
        <v>64</v>
      </c>
      <c r="H168" s="2">
        <v>64</v>
      </c>
      <c r="I168" s="1">
        <v>1668.9</v>
      </c>
      <c r="J168" s="1">
        <v>1668.9</v>
      </c>
      <c r="K168" s="8">
        <v>189</v>
      </c>
      <c r="L168" s="25" t="s">
        <v>7</v>
      </c>
      <c r="M168" s="27">
        <v>624469.00200000009</v>
      </c>
      <c r="N168" s="25" t="str">
        <f t="shared" si="6"/>
        <v>г.Астрахань, ул. Н.Островского, 51Ремонт внутридомовых инженерных систем водоснабжения</v>
      </c>
      <c r="O168" s="21" t="s">
        <v>342</v>
      </c>
      <c r="P168" s="21" t="s">
        <v>469</v>
      </c>
      <c r="Q168" s="1">
        <v>0</v>
      </c>
      <c r="R168" s="1">
        <v>0</v>
      </c>
      <c r="S168" s="8">
        <v>1</v>
      </c>
      <c r="T168" s="19" t="s">
        <v>559</v>
      </c>
    </row>
    <row r="169" spans="1:20" ht="54.75" customHeight="1" x14ac:dyDescent="0.25">
      <c r="A169" s="33">
        <v>2671</v>
      </c>
      <c r="B169" s="96">
        <v>2019</v>
      </c>
      <c r="C169" s="29" t="s">
        <v>352</v>
      </c>
      <c r="D169" s="15" t="s">
        <v>117</v>
      </c>
      <c r="E169" s="2">
        <v>1961</v>
      </c>
      <c r="F169" s="1">
        <v>2573.1999999999998</v>
      </c>
      <c r="G169" s="2">
        <v>64</v>
      </c>
      <c r="H169" s="2">
        <v>64</v>
      </c>
      <c r="I169" s="1">
        <v>1668.9</v>
      </c>
      <c r="J169" s="1">
        <v>1668.9</v>
      </c>
      <c r="K169" s="8">
        <v>189</v>
      </c>
      <c r="L169" s="25" t="s">
        <v>10</v>
      </c>
      <c r="M169" s="27">
        <v>787987.82400000014</v>
      </c>
      <c r="N169" s="25" t="str">
        <f t="shared" si="6"/>
        <v>г.Астрахань, ул. Н.Островского, 51Ремонт внутридомовых инженерных систем электроснабжения</v>
      </c>
      <c r="O169" s="21" t="s">
        <v>425</v>
      </c>
      <c r="P169" s="21" t="s">
        <v>464</v>
      </c>
      <c r="Q169" s="1">
        <v>949159.86</v>
      </c>
      <c r="R169" s="19" t="s">
        <v>556</v>
      </c>
      <c r="S169" s="8">
        <v>1</v>
      </c>
      <c r="T169" s="19" t="s">
        <v>347</v>
      </c>
    </row>
    <row r="170" spans="1:20" ht="114" hidden="1" customHeight="1" x14ac:dyDescent="0.25">
      <c r="A170" s="33">
        <v>2662</v>
      </c>
      <c r="B170" s="96">
        <v>2019</v>
      </c>
      <c r="C170" s="29" t="s">
        <v>352</v>
      </c>
      <c r="D170" s="15" t="s">
        <v>328</v>
      </c>
      <c r="E170" s="2">
        <v>1952</v>
      </c>
      <c r="F170" s="1">
        <v>497.2</v>
      </c>
      <c r="G170" s="2">
        <v>11</v>
      </c>
      <c r="H170" s="2">
        <v>11</v>
      </c>
      <c r="I170" s="1">
        <v>485.2</v>
      </c>
      <c r="J170" s="1">
        <v>485.2</v>
      </c>
      <c r="K170" s="8">
        <v>30</v>
      </c>
      <c r="L170" s="25" t="s">
        <v>6</v>
      </c>
      <c r="M170" s="27">
        <v>424244.32399999996</v>
      </c>
      <c r="N170" s="25" t="str">
        <f t="shared" si="6"/>
        <v>г.Астрахань, ул. Н.Островского, 33Ремонт фасада</v>
      </c>
      <c r="O170" s="21" t="s">
        <v>342</v>
      </c>
      <c r="P170" s="21" t="s">
        <v>467</v>
      </c>
      <c r="Q170" s="1">
        <v>0</v>
      </c>
      <c r="R170" s="1">
        <v>0</v>
      </c>
      <c r="S170" s="8">
        <v>1</v>
      </c>
      <c r="T170" s="19" t="s">
        <v>550</v>
      </c>
    </row>
    <row r="171" spans="1:20" ht="48" hidden="1" customHeight="1" x14ac:dyDescent="0.25">
      <c r="A171" s="33">
        <v>2662</v>
      </c>
      <c r="B171" s="96">
        <v>2019</v>
      </c>
      <c r="C171" s="90" t="s">
        <v>352</v>
      </c>
      <c r="D171" s="81" t="s">
        <v>328</v>
      </c>
      <c r="E171" s="2">
        <v>1952</v>
      </c>
      <c r="F171" s="1">
        <v>497.2</v>
      </c>
      <c r="G171" s="2">
        <v>11</v>
      </c>
      <c r="H171" s="2">
        <v>11</v>
      </c>
      <c r="I171" s="1">
        <v>485.2</v>
      </c>
      <c r="J171" s="1">
        <v>485.2</v>
      </c>
      <c r="K171" s="8">
        <v>30</v>
      </c>
      <c r="L171" s="94" t="s">
        <v>12</v>
      </c>
      <c r="M171" s="27">
        <v>207665.6</v>
      </c>
      <c r="N171" s="25" t="str">
        <f t="shared" si="6"/>
        <v xml:space="preserve">г.Астрахань, ул. Н.Островского, 33Ремонт фундамента многоквартирного дома </v>
      </c>
      <c r="O171" s="21" t="s">
        <v>342</v>
      </c>
      <c r="P171" s="61" t="s">
        <v>467</v>
      </c>
      <c r="Q171" s="1">
        <v>0</v>
      </c>
      <c r="R171" s="1">
        <v>0</v>
      </c>
      <c r="S171" s="8">
        <v>1</v>
      </c>
      <c r="T171" s="19" t="s">
        <v>550</v>
      </c>
    </row>
    <row r="172" spans="1:20" ht="50.25" hidden="1" customHeight="1" x14ac:dyDescent="0.25">
      <c r="A172" s="33">
        <v>2662</v>
      </c>
      <c r="B172" s="96">
        <v>2019</v>
      </c>
      <c r="C172" s="29" t="s">
        <v>352</v>
      </c>
      <c r="D172" s="15" t="s">
        <v>328</v>
      </c>
      <c r="E172" s="97">
        <v>1952</v>
      </c>
      <c r="F172" s="1">
        <v>497.2</v>
      </c>
      <c r="G172" s="2">
        <v>11</v>
      </c>
      <c r="H172" s="2">
        <v>11</v>
      </c>
      <c r="I172" s="1">
        <v>485.2</v>
      </c>
      <c r="J172" s="1">
        <v>485.2</v>
      </c>
      <c r="K172" s="8">
        <v>30</v>
      </c>
      <c r="L172" s="25" t="s">
        <v>11</v>
      </c>
      <c r="M172" s="98">
        <v>120000</v>
      </c>
      <c r="N172" s="25" t="str">
        <f t="shared" si="6"/>
        <v>г.Астрахань, ул. Н.Островского, 33Ремонт подвальных помещений, относящихся к общему имуществу в многоквартирном доме</v>
      </c>
      <c r="O172" s="21" t="s">
        <v>342</v>
      </c>
      <c r="P172" s="21" t="s">
        <v>467</v>
      </c>
      <c r="Q172" s="1">
        <v>0</v>
      </c>
      <c r="R172" s="1">
        <v>0</v>
      </c>
      <c r="S172" s="84">
        <v>1</v>
      </c>
      <c r="T172" s="19" t="s">
        <v>550</v>
      </c>
    </row>
    <row r="173" spans="1:20" ht="54.75" customHeight="1" x14ac:dyDescent="0.25">
      <c r="A173" s="33">
        <v>2662</v>
      </c>
      <c r="B173" s="96">
        <v>2019</v>
      </c>
      <c r="C173" s="29" t="s">
        <v>352</v>
      </c>
      <c r="D173" s="15" t="s">
        <v>328</v>
      </c>
      <c r="E173" s="97">
        <v>1952</v>
      </c>
      <c r="F173" s="1">
        <v>497.2</v>
      </c>
      <c r="G173" s="2">
        <v>11</v>
      </c>
      <c r="H173" s="2">
        <v>11</v>
      </c>
      <c r="I173" s="1">
        <v>485.2</v>
      </c>
      <c r="J173" s="1">
        <v>485.2</v>
      </c>
      <c r="K173" s="8">
        <v>30</v>
      </c>
      <c r="L173" s="25" t="s">
        <v>5</v>
      </c>
      <c r="M173" s="98">
        <v>459930.78399999999</v>
      </c>
      <c r="N173" s="25" t="str">
        <f t="shared" si="6"/>
        <v>г.Астрахань, ул. Н.Островского, 33Ремонт крыши</v>
      </c>
      <c r="O173" s="21" t="s">
        <v>324</v>
      </c>
      <c r="P173" s="21" t="s">
        <v>470</v>
      </c>
      <c r="Q173" s="1">
        <v>1111333</v>
      </c>
      <c r="R173" s="19" t="s">
        <v>560</v>
      </c>
      <c r="S173" s="84">
        <v>1</v>
      </c>
      <c r="T173" s="19" t="s">
        <v>347</v>
      </c>
    </row>
    <row r="174" spans="1:20" ht="54.75" customHeight="1" x14ac:dyDescent="0.25">
      <c r="A174" s="33">
        <v>2659</v>
      </c>
      <c r="B174" s="96">
        <v>2019</v>
      </c>
      <c r="C174" s="29" t="s">
        <v>352</v>
      </c>
      <c r="D174" s="15" t="s">
        <v>116</v>
      </c>
      <c r="E174" s="97">
        <v>1961</v>
      </c>
      <c r="F174" s="1">
        <v>1949.6</v>
      </c>
      <c r="G174" s="2">
        <v>18</v>
      </c>
      <c r="H174" s="2">
        <v>18</v>
      </c>
      <c r="I174" s="1">
        <v>1442.7</v>
      </c>
      <c r="J174" s="1">
        <v>1442.7</v>
      </c>
      <c r="K174" s="8">
        <v>54</v>
      </c>
      <c r="L174" s="25" t="s">
        <v>12</v>
      </c>
      <c r="M174" s="98">
        <v>617475.6</v>
      </c>
      <c r="N174" s="25" t="str">
        <f t="shared" si="6"/>
        <v xml:space="preserve">г.Астрахань, ул. Н.Островского, 1бРемонт фундамента многоквартирного дома </v>
      </c>
      <c r="O174" s="21" t="s">
        <v>406</v>
      </c>
      <c r="P174" s="21" t="s">
        <v>413</v>
      </c>
      <c r="Q174" s="1">
        <v>89994.59</v>
      </c>
      <c r="R174" s="19" t="s">
        <v>505</v>
      </c>
      <c r="S174" s="84">
        <v>1</v>
      </c>
      <c r="T174" s="19" t="s">
        <v>347</v>
      </c>
    </row>
    <row r="175" spans="1:20" ht="54.75" customHeight="1" x14ac:dyDescent="0.25">
      <c r="A175" s="33">
        <v>2636</v>
      </c>
      <c r="B175" s="96">
        <v>2019</v>
      </c>
      <c r="C175" s="29" t="s">
        <v>352</v>
      </c>
      <c r="D175" s="15" t="s">
        <v>115</v>
      </c>
      <c r="E175" s="2">
        <v>1984</v>
      </c>
      <c r="F175" s="1">
        <v>7201.7</v>
      </c>
      <c r="G175" s="2">
        <v>125</v>
      </c>
      <c r="H175" s="2">
        <v>125</v>
      </c>
      <c r="I175" s="1">
        <v>6666.1</v>
      </c>
      <c r="J175" s="1">
        <v>6666.1</v>
      </c>
      <c r="K175" s="8">
        <v>312</v>
      </c>
      <c r="L175" s="25" t="s">
        <v>10</v>
      </c>
      <c r="M175" s="27">
        <v>3147465.7760000005</v>
      </c>
      <c r="N175" s="25" t="str">
        <f t="shared" si="6"/>
        <v>г.Астрахань, ул. Н.Островского, 150Ремонт внутридомовых инженерных систем электроснабжения</v>
      </c>
      <c r="O175" s="21" t="s">
        <v>425</v>
      </c>
      <c r="P175" s="21" t="s">
        <v>464</v>
      </c>
      <c r="Q175" s="1">
        <v>3988932</v>
      </c>
      <c r="R175" s="1" t="s">
        <v>590</v>
      </c>
      <c r="S175" s="8">
        <v>1</v>
      </c>
      <c r="T175" s="19" t="s">
        <v>347</v>
      </c>
    </row>
    <row r="176" spans="1:20" ht="54.75" customHeight="1" x14ac:dyDescent="0.25">
      <c r="A176" s="33">
        <v>2634</v>
      </c>
      <c r="B176" s="96">
        <v>2019</v>
      </c>
      <c r="C176" s="29" t="s">
        <v>352</v>
      </c>
      <c r="D176" s="15" t="s">
        <v>292</v>
      </c>
      <c r="E176" s="2">
        <v>1984</v>
      </c>
      <c r="F176" s="1">
        <v>2040</v>
      </c>
      <c r="G176" s="2">
        <v>53</v>
      </c>
      <c r="H176" s="2">
        <v>53</v>
      </c>
      <c r="I176" s="1">
        <v>1860.6</v>
      </c>
      <c r="J176" s="1">
        <v>1860.6</v>
      </c>
      <c r="K176" s="8">
        <v>159</v>
      </c>
      <c r="L176" s="25" t="s">
        <v>10</v>
      </c>
      <c r="M176" s="27">
        <v>878500.89599999995</v>
      </c>
      <c r="N176" s="25" t="str">
        <f t="shared" si="6"/>
        <v>г.Астрахань, ул. Н.Островского, 142бРемонт внутридомовых инженерных систем электроснабжения</v>
      </c>
      <c r="O176" s="21" t="s">
        <v>425</v>
      </c>
      <c r="P176" s="21" t="s">
        <v>464</v>
      </c>
      <c r="Q176" s="1">
        <v>1062583.2</v>
      </c>
      <c r="R176" s="1" t="s">
        <v>588</v>
      </c>
      <c r="S176" s="8">
        <v>1</v>
      </c>
      <c r="T176" s="19" t="s">
        <v>347</v>
      </c>
    </row>
    <row r="177" spans="1:20" ht="54.75" customHeight="1" x14ac:dyDescent="0.25">
      <c r="A177" s="33">
        <v>2634</v>
      </c>
      <c r="B177" s="96">
        <v>2019</v>
      </c>
      <c r="C177" s="29" t="s">
        <v>352</v>
      </c>
      <c r="D177" s="15" t="s">
        <v>292</v>
      </c>
      <c r="E177" s="2">
        <v>1984</v>
      </c>
      <c r="F177" s="1">
        <v>2040</v>
      </c>
      <c r="G177" s="2">
        <v>53</v>
      </c>
      <c r="H177" s="2">
        <v>53</v>
      </c>
      <c r="I177" s="1">
        <v>1860.6</v>
      </c>
      <c r="J177" s="1">
        <v>1860.6</v>
      </c>
      <c r="K177" s="8">
        <v>159</v>
      </c>
      <c r="L177" s="25" t="s">
        <v>5</v>
      </c>
      <c r="M177" s="27">
        <v>1106662.06</v>
      </c>
      <c r="N177" s="25" t="str">
        <f t="shared" si="6"/>
        <v>г.Астрахань, ул. Н.Островского, 142бРемонт крыши</v>
      </c>
      <c r="O177" s="61" t="s">
        <v>425</v>
      </c>
      <c r="P177" s="61" t="s">
        <v>464</v>
      </c>
      <c r="Q177" s="1">
        <v>1116026.3999999999</v>
      </c>
      <c r="R177" s="19" t="s">
        <v>552</v>
      </c>
      <c r="S177" s="8">
        <v>1</v>
      </c>
      <c r="T177" s="19" t="s">
        <v>347</v>
      </c>
    </row>
    <row r="178" spans="1:20" ht="54.75" customHeight="1" x14ac:dyDescent="0.25">
      <c r="A178" s="33">
        <v>2635</v>
      </c>
      <c r="B178" s="96">
        <v>2019</v>
      </c>
      <c r="C178" s="29" t="s">
        <v>352</v>
      </c>
      <c r="D178" s="15" t="s">
        <v>114</v>
      </c>
      <c r="E178" s="2">
        <v>1975</v>
      </c>
      <c r="F178" s="1">
        <v>1786.4</v>
      </c>
      <c r="G178" s="2">
        <v>52</v>
      </c>
      <c r="H178" s="2">
        <v>52</v>
      </c>
      <c r="I178" s="1">
        <v>1011.4</v>
      </c>
      <c r="J178" s="1">
        <v>1011.4</v>
      </c>
      <c r="K178" s="8">
        <v>156</v>
      </c>
      <c r="L178" s="25" t="s">
        <v>9</v>
      </c>
      <c r="M178" s="27">
        <v>578075.78399999999</v>
      </c>
      <c r="N178" s="25" t="str">
        <f t="shared" si="6"/>
        <v>г.Астрахань, ул. Н.Островского, 136Ремонт внутридомовых инженерных систем теплоснабжения</v>
      </c>
      <c r="O178" s="21" t="s">
        <v>342</v>
      </c>
      <c r="P178" s="61" t="s">
        <v>434</v>
      </c>
      <c r="Q178" s="1">
        <v>1046800</v>
      </c>
      <c r="R178" s="19" t="s">
        <v>530</v>
      </c>
      <c r="S178" s="8">
        <v>1</v>
      </c>
      <c r="T178" s="19" t="s">
        <v>347</v>
      </c>
    </row>
    <row r="179" spans="1:20" ht="54.75" customHeight="1" x14ac:dyDescent="0.25">
      <c r="A179" s="33">
        <v>2615</v>
      </c>
      <c r="B179" s="96">
        <v>2019</v>
      </c>
      <c r="C179" s="29" t="s">
        <v>352</v>
      </c>
      <c r="D179" s="15" t="s">
        <v>113</v>
      </c>
      <c r="E179" s="2">
        <v>1971</v>
      </c>
      <c r="F179" s="1">
        <v>3591.6</v>
      </c>
      <c r="G179" s="2">
        <v>68</v>
      </c>
      <c r="H179" s="2">
        <v>68</v>
      </c>
      <c r="I179" s="1">
        <v>3431.6</v>
      </c>
      <c r="J179" s="1">
        <v>3431.6</v>
      </c>
      <c r="K179" s="8">
        <v>150</v>
      </c>
      <c r="L179" s="25" t="s">
        <v>6</v>
      </c>
      <c r="M179" s="27">
        <v>3000488.0919999997</v>
      </c>
      <c r="N179" s="25" t="str">
        <f t="shared" si="6"/>
        <v>г.Астрахань, ул. Моздокская, 52,корп. 2Ремонт фасада</v>
      </c>
      <c r="O179" s="62" t="s">
        <v>339</v>
      </c>
      <c r="P179" s="61" t="s">
        <v>411</v>
      </c>
      <c r="Q179" s="1">
        <v>2963454</v>
      </c>
      <c r="R179" s="19" t="s">
        <v>475</v>
      </c>
      <c r="S179" s="8">
        <v>1</v>
      </c>
      <c r="T179" s="19" t="s">
        <v>347</v>
      </c>
    </row>
    <row r="180" spans="1:20" ht="54.75" customHeight="1" x14ac:dyDescent="0.25">
      <c r="A180" s="33">
        <v>2615</v>
      </c>
      <c r="B180" s="96">
        <v>2019</v>
      </c>
      <c r="C180" s="29" t="s">
        <v>352</v>
      </c>
      <c r="D180" s="15" t="s">
        <v>113</v>
      </c>
      <c r="E180" s="2">
        <v>1971</v>
      </c>
      <c r="F180" s="1">
        <v>3591.6</v>
      </c>
      <c r="G180" s="2">
        <v>68</v>
      </c>
      <c r="H180" s="2">
        <v>68</v>
      </c>
      <c r="I180" s="1">
        <v>3431.6</v>
      </c>
      <c r="J180" s="1">
        <v>3431.6</v>
      </c>
      <c r="K180" s="8">
        <v>150</v>
      </c>
      <c r="L180" s="25" t="s">
        <v>5</v>
      </c>
      <c r="M180" s="27">
        <v>2252882.2719999999</v>
      </c>
      <c r="N180" s="25" t="str">
        <f t="shared" si="6"/>
        <v>г.Астрахань, ул. Моздокская, 52,корп. 2Ремонт крыши</v>
      </c>
      <c r="O180" s="61" t="s">
        <v>339</v>
      </c>
      <c r="P180" s="61" t="s">
        <v>411</v>
      </c>
      <c r="Q180" s="1">
        <v>1299511.2</v>
      </c>
      <c r="R180" s="19" t="s">
        <v>454</v>
      </c>
      <c r="S180" s="8">
        <v>1</v>
      </c>
      <c r="T180" s="19" t="s">
        <v>347</v>
      </c>
    </row>
    <row r="181" spans="1:20" ht="54.75" customHeight="1" x14ac:dyDescent="0.25">
      <c r="A181" s="33">
        <v>409</v>
      </c>
      <c r="B181" s="96">
        <v>2019</v>
      </c>
      <c r="C181" s="31" t="s">
        <v>351</v>
      </c>
      <c r="D181" s="3" t="s">
        <v>112</v>
      </c>
      <c r="E181" s="2">
        <v>1982</v>
      </c>
      <c r="F181" s="1">
        <v>2738.3</v>
      </c>
      <c r="G181" s="2">
        <v>24</v>
      </c>
      <c r="H181" s="2">
        <v>24</v>
      </c>
      <c r="I181" s="1">
        <v>933.4</v>
      </c>
      <c r="J181" s="1">
        <v>933.4</v>
      </c>
      <c r="K181" s="8">
        <v>75</v>
      </c>
      <c r="L181" s="25" t="s">
        <v>527</v>
      </c>
      <c r="M181" s="27">
        <v>349259.61200000002</v>
      </c>
      <c r="N181" s="25" t="str">
        <f t="shared" si="6"/>
        <v>г.Астрахань, ул. Мелиоративная, 7Ремонт внутридомовых инженерных систем водоснабжения (хвс/гвс)</v>
      </c>
      <c r="O181" s="21" t="s">
        <v>425</v>
      </c>
      <c r="P181" s="61" t="s">
        <v>464</v>
      </c>
      <c r="Q181" s="19">
        <v>1100742.1200000001</v>
      </c>
      <c r="R181" s="19" t="s">
        <v>512</v>
      </c>
      <c r="S181" s="8">
        <v>1</v>
      </c>
      <c r="T181" s="19" t="s">
        <v>347</v>
      </c>
    </row>
    <row r="182" spans="1:20" ht="46.5" hidden="1" customHeight="1" x14ac:dyDescent="0.25">
      <c r="A182" s="33"/>
      <c r="B182" s="96">
        <v>2019</v>
      </c>
      <c r="C182" s="31" t="s">
        <v>351</v>
      </c>
      <c r="D182" s="3" t="s">
        <v>112</v>
      </c>
      <c r="E182" s="2">
        <v>1982</v>
      </c>
      <c r="F182" s="1">
        <v>2738.3</v>
      </c>
      <c r="G182" s="2">
        <v>24</v>
      </c>
      <c r="H182" s="2">
        <v>24</v>
      </c>
      <c r="I182" s="1">
        <v>933.4</v>
      </c>
      <c r="J182" s="1">
        <v>933.4</v>
      </c>
      <c r="K182" s="8">
        <v>75</v>
      </c>
      <c r="L182" s="3" t="s">
        <v>499</v>
      </c>
      <c r="M182" s="27">
        <v>300000</v>
      </c>
      <c r="N182" s="25"/>
      <c r="O182" s="1" t="s">
        <v>601</v>
      </c>
      <c r="P182" s="29" t="s">
        <v>626</v>
      </c>
      <c r="Q182" s="1"/>
      <c r="R182" s="1"/>
      <c r="S182" s="8">
        <v>1</v>
      </c>
      <c r="T182" s="19" t="s">
        <v>354</v>
      </c>
    </row>
    <row r="183" spans="1:20" ht="54.75" customHeight="1" x14ac:dyDescent="0.25">
      <c r="A183" s="33">
        <v>409</v>
      </c>
      <c r="B183" s="96">
        <v>2019</v>
      </c>
      <c r="C183" s="31" t="s">
        <v>351</v>
      </c>
      <c r="D183" s="3" t="s">
        <v>112</v>
      </c>
      <c r="E183" s="2">
        <v>1982</v>
      </c>
      <c r="F183" s="1">
        <v>2738.3</v>
      </c>
      <c r="G183" s="2">
        <v>24</v>
      </c>
      <c r="H183" s="2">
        <v>24</v>
      </c>
      <c r="I183" s="1">
        <v>933.4</v>
      </c>
      <c r="J183" s="1">
        <v>933.4</v>
      </c>
      <c r="K183" s="8">
        <v>75</v>
      </c>
      <c r="L183" s="25" t="s">
        <v>8</v>
      </c>
      <c r="M183" s="27">
        <v>225985.47400000002</v>
      </c>
      <c r="N183" s="25" t="str">
        <f t="shared" ref="N183:N214" si="7">CONCATENATE(D183,L183)</f>
        <v>г.Астрахань, ул. Мелиоративная, 7Ремонт внутридомовых инженерных систем водоотведения</v>
      </c>
      <c r="O183" s="21" t="s">
        <v>425</v>
      </c>
      <c r="P183" s="61" t="s">
        <v>464</v>
      </c>
      <c r="Q183" s="1">
        <v>273672.43</v>
      </c>
      <c r="R183" s="19" t="s">
        <v>512</v>
      </c>
      <c r="S183" s="8">
        <v>1</v>
      </c>
      <c r="T183" s="19" t="s">
        <v>347</v>
      </c>
    </row>
    <row r="184" spans="1:20" ht="54.75" customHeight="1" x14ac:dyDescent="0.25">
      <c r="A184" s="33">
        <v>406</v>
      </c>
      <c r="B184" s="96">
        <v>2019</v>
      </c>
      <c r="C184" s="31" t="s">
        <v>351</v>
      </c>
      <c r="D184" s="3" t="s">
        <v>111</v>
      </c>
      <c r="E184" s="2">
        <v>1978</v>
      </c>
      <c r="F184" s="1">
        <v>5482.5</v>
      </c>
      <c r="G184" s="2">
        <v>91</v>
      </c>
      <c r="H184" s="2">
        <v>91</v>
      </c>
      <c r="I184" s="1">
        <v>2728.3</v>
      </c>
      <c r="J184" s="1">
        <v>2728.3</v>
      </c>
      <c r="K184" s="8">
        <v>198</v>
      </c>
      <c r="L184" s="25" t="s">
        <v>514</v>
      </c>
      <c r="M184" s="27">
        <v>1020875.2940000001</v>
      </c>
      <c r="N184" s="25" t="str">
        <f t="shared" si="7"/>
        <v>г.Астрахань, ул. Мелиоративная, 4Ремонт внутридомовых инженерных систем водоснабжения (ГВС+ХВС+узел.учета)</v>
      </c>
      <c r="O184" s="21" t="s">
        <v>425</v>
      </c>
      <c r="P184" s="61" t="s">
        <v>464</v>
      </c>
      <c r="Q184" s="1">
        <v>3461917.2</v>
      </c>
      <c r="R184" s="19" t="s">
        <v>512</v>
      </c>
      <c r="S184" s="8">
        <v>1</v>
      </c>
      <c r="T184" s="19" t="s">
        <v>347</v>
      </c>
    </row>
    <row r="185" spans="1:20" ht="54.75" customHeight="1" x14ac:dyDescent="0.25">
      <c r="A185" s="33">
        <v>406</v>
      </c>
      <c r="B185" s="96">
        <v>2019</v>
      </c>
      <c r="C185" s="31" t="s">
        <v>351</v>
      </c>
      <c r="D185" s="3" t="s">
        <v>111</v>
      </c>
      <c r="E185" s="2">
        <v>1978</v>
      </c>
      <c r="F185" s="1">
        <v>5482.5</v>
      </c>
      <c r="G185" s="2">
        <v>91</v>
      </c>
      <c r="H185" s="2">
        <v>91</v>
      </c>
      <c r="I185" s="1">
        <v>2728.3</v>
      </c>
      <c r="J185" s="1">
        <v>2728.3</v>
      </c>
      <c r="K185" s="8">
        <v>198</v>
      </c>
      <c r="L185" s="25" t="s">
        <v>8</v>
      </c>
      <c r="M185" s="27">
        <v>660548.71300000011</v>
      </c>
      <c r="N185" s="25" t="str">
        <f t="shared" si="7"/>
        <v>г.Астрахань, ул. Мелиоративная, 4Ремонт внутридомовых инженерных систем водоотведения</v>
      </c>
      <c r="O185" s="21" t="s">
        <v>425</v>
      </c>
      <c r="P185" s="61" t="s">
        <v>464</v>
      </c>
      <c r="Q185" s="1">
        <v>796180.8</v>
      </c>
      <c r="R185" s="19" t="s">
        <v>512</v>
      </c>
      <c r="S185" s="8">
        <v>1</v>
      </c>
      <c r="T185" s="19" t="s">
        <v>347</v>
      </c>
    </row>
    <row r="186" spans="1:20" ht="54.75" customHeight="1" x14ac:dyDescent="0.25">
      <c r="A186" s="33">
        <v>3454</v>
      </c>
      <c r="B186" s="96">
        <v>2019</v>
      </c>
      <c r="C186" s="31" t="s">
        <v>353</v>
      </c>
      <c r="D186" s="9" t="s">
        <v>291</v>
      </c>
      <c r="E186" s="16">
        <v>1973</v>
      </c>
      <c r="F186" s="17">
        <v>4823.3</v>
      </c>
      <c r="G186" s="2">
        <v>100</v>
      </c>
      <c r="H186" s="2">
        <v>100</v>
      </c>
      <c r="I186" s="1">
        <v>4792</v>
      </c>
      <c r="J186" s="17">
        <v>4792</v>
      </c>
      <c r="K186" s="18">
        <v>140</v>
      </c>
      <c r="L186" s="25" t="s">
        <v>10</v>
      </c>
      <c r="M186" s="27">
        <v>2262590.7200000002</v>
      </c>
      <c r="N186" s="25" t="str">
        <f t="shared" si="7"/>
        <v>г.Астрахань, ул. Маркина, 100Ремонт внутридомовых инженерных систем электроснабжения</v>
      </c>
      <c r="O186" s="21" t="s">
        <v>342</v>
      </c>
      <c r="P186" s="21" t="s">
        <v>469</v>
      </c>
      <c r="Q186" s="1">
        <v>1771168</v>
      </c>
      <c r="R186" s="1" t="s">
        <v>618</v>
      </c>
      <c r="S186" s="8">
        <v>1</v>
      </c>
      <c r="T186" s="19" t="s">
        <v>347</v>
      </c>
    </row>
    <row r="187" spans="1:20" ht="54.75" customHeight="1" x14ac:dyDescent="0.25">
      <c r="A187" s="33">
        <v>3454</v>
      </c>
      <c r="B187" s="96">
        <v>2019</v>
      </c>
      <c r="C187" s="31" t="s">
        <v>353</v>
      </c>
      <c r="D187" s="9" t="s">
        <v>291</v>
      </c>
      <c r="E187" s="16">
        <v>1973</v>
      </c>
      <c r="F187" s="17">
        <v>4823.3</v>
      </c>
      <c r="G187" s="2">
        <v>100</v>
      </c>
      <c r="H187" s="2">
        <v>100</v>
      </c>
      <c r="I187" s="1">
        <v>4792</v>
      </c>
      <c r="J187" s="17">
        <v>4792</v>
      </c>
      <c r="K187" s="18">
        <v>140</v>
      </c>
      <c r="L187" s="25" t="s">
        <v>15</v>
      </c>
      <c r="M187" s="27">
        <v>350000</v>
      </c>
      <c r="N187" s="25" t="str">
        <f t="shared" si="7"/>
        <v>г.Астрахань, ул. Маркина, 100Установка коллективных (общедомовых) приборов учета потребления тепловой энергии</v>
      </c>
      <c r="O187" s="21" t="s">
        <v>342</v>
      </c>
      <c r="P187" s="21" t="s">
        <v>469</v>
      </c>
      <c r="Q187" s="1">
        <v>295862.40000000002</v>
      </c>
      <c r="R187" s="19" t="s">
        <v>573</v>
      </c>
      <c r="S187" s="8">
        <v>1</v>
      </c>
      <c r="T187" s="19" t="s">
        <v>347</v>
      </c>
    </row>
    <row r="188" spans="1:20" ht="54.75" customHeight="1" x14ac:dyDescent="0.25">
      <c r="A188" s="33">
        <v>3454</v>
      </c>
      <c r="B188" s="96">
        <v>2019</v>
      </c>
      <c r="C188" s="80" t="s">
        <v>353</v>
      </c>
      <c r="D188" s="78" t="s">
        <v>291</v>
      </c>
      <c r="E188" s="16">
        <v>1973</v>
      </c>
      <c r="F188" s="17">
        <v>4823.3</v>
      </c>
      <c r="G188" s="2">
        <v>100</v>
      </c>
      <c r="H188" s="2">
        <v>100</v>
      </c>
      <c r="I188" s="1">
        <v>4792</v>
      </c>
      <c r="J188" s="17">
        <v>4792</v>
      </c>
      <c r="K188" s="18">
        <v>140</v>
      </c>
      <c r="L188" s="94" t="s">
        <v>5</v>
      </c>
      <c r="M188" s="27">
        <v>4542432.6399999997</v>
      </c>
      <c r="N188" s="25" t="str">
        <f t="shared" si="7"/>
        <v>г.Астрахань, ул. Маркина, 100Ремонт крыши</v>
      </c>
      <c r="O188" s="21" t="s">
        <v>558</v>
      </c>
      <c r="P188" s="61" t="s">
        <v>392</v>
      </c>
      <c r="Q188" s="1">
        <v>2125884</v>
      </c>
      <c r="R188" s="1" t="s">
        <v>611</v>
      </c>
      <c r="S188" s="8">
        <v>1</v>
      </c>
      <c r="T188" s="57" t="s">
        <v>347</v>
      </c>
    </row>
    <row r="189" spans="1:20" ht="54.75" customHeight="1" x14ac:dyDescent="0.25">
      <c r="A189" s="33">
        <v>3454</v>
      </c>
      <c r="B189" s="96">
        <v>2019</v>
      </c>
      <c r="C189" s="31" t="s">
        <v>353</v>
      </c>
      <c r="D189" s="9" t="s">
        <v>291</v>
      </c>
      <c r="E189" s="105">
        <v>1973</v>
      </c>
      <c r="F189" s="17">
        <v>4823.3</v>
      </c>
      <c r="G189" s="2">
        <v>100</v>
      </c>
      <c r="H189" s="2">
        <v>100</v>
      </c>
      <c r="I189" s="1">
        <v>4792</v>
      </c>
      <c r="J189" s="17">
        <v>4792</v>
      </c>
      <c r="K189" s="18">
        <v>140</v>
      </c>
      <c r="L189" s="25" t="s">
        <v>9</v>
      </c>
      <c r="M189" s="98">
        <v>2738915.5199999996</v>
      </c>
      <c r="N189" s="25" t="str">
        <f t="shared" si="7"/>
        <v>г.Астрахань, ул. Маркина, 100Ремонт внутридомовых инженерных систем теплоснабжения</v>
      </c>
      <c r="O189" s="21" t="s">
        <v>342</v>
      </c>
      <c r="P189" s="21" t="s">
        <v>469</v>
      </c>
      <c r="Q189" s="1">
        <v>1962466</v>
      </c>
      <c r="R189" s="1" t="s">
        <v>590</v>
      </c>
      <c r="S189" s="84">
        <v>1</v>
      </c>
      <c r="T189" s="19" t="s">
        <v>347</v>
      </c>
    </row>
    <row r="190" spans="1:20" ht="54.75" customHeight="1" x14ac:dyDescent="0.25">
      <c r="A190" s="33">
        <v>2596</v>
      </c>
      <c r="B190" s="96">
        <v>2019</v>
      </c>
      <c r="C190" s="29" t="s">
        <v>352</v>
      </c>
      <c r="D190" s="15" t="s">
        <v>316</v>
      </c>
      <c r="E190" s="2">
        <v>1978</v>
      </c>
      <c r="F190" s="1">
        <v>4457.8999999999996</v>
      </c>
      <c r="G190" s="2">
        <v>90</v>
      </c>
      <c r="H190" s="2">
        <v>90</v>
      </c>
      <c r="I190" s="1">
        <v>3819.8</v>
      </c>
      <c r="J190" s="1">
        <v>3819.8</v>
      </c>
      <c r="K190" s="8">
        <v>270</v>
      </c>
      <c r="L190" s="25" t="s">
        <v>6</v>
      </c>
      <c r="M190" s="27">
        <v>3339918.5260000001</v>
      </c>
      <c r="N190" s="25" t="str">
        <f t="shared" si="7"/>
        <v>г.Астрахань, ул. М.Луконина, 12Ремонт фасада</v>
      </c>
      <c r="O190" s="21" t="s">
        <v>342</v>
      </c>
      <c r="P190" s="21" t="s">
        <v>467</v>
      </c>
      <c r="Q190" s="19">
        <v>2636223.4</v>
      </c>
      <c r="R190" s="19" t="s">
        <v>571</v>
      </c>
      <c r="S190" s="8">
        <v>1</v>
      </c>
      <c r="T190" s="19" t="s">
        <v>347</v>
      </c>
    </row>
    <row r="191" spans="1:20" ht="45.75" hidden="1" customHeight="1" x14ac:dyDescent="0.25">
      <c r="A191" s="33">
        <v>1339</v>
      </c>
      <c r="B191" s="96">
        <v>2019</v>
      </c>
      <c r="C191" s="31" t="s">
        <v>350</v>
      </c>
      <c r="D191" s="3" t="s">
        <v>290</v>
      </c>
      <c r="E191" s="2">
        <v>1938</v>
      </c>
      <c r="F191" s="1">
        <v>1125.4000000000001</v>
      </c>
      <c r="G191" s="2">
        <v>22</v>
      </c>
      <c r="H191" s="2">
        <v>22</v>
      </c>
      <c r="I191" s="1">
        <v>877.81</v>
      </c>
      <c r="J191" s="1">
        <v>877.81</v>
      </c>
      <c r="K191" s="8">
        <v>35</v>
      </c>
      <c r="L191" s="25" t="s">
        <v>9</v>
      </c>
      <c r="M191" s="27">
        <v>501721.0835999999</v>
      </c>
      <c r="N191" s="25" t="str">
        <f t="shared" si="7"/>
        <v>г.Астрахань, ул. Ленина/ул. Дарвина, 52/2 литер АРемонт внутридомовых инженерных систем теплоснабжения</v>
      </c>
      <c r="O191" s="21" t="s">
        <v>342</v>
      </c>
      <c r="P191" s="21" t="s">
        <v>469</v>
      </c>
      <c r="Q191" s="1">
        <v>0</v>
      </c>
      <c r="R191" s="1">
        <v>0</v>
      </c>
      <c r="S191" s="8">
        <v>1</v>
      </c>
      <c r="T191" s="19" t="s">
        <v>354</v>
      </c>
    </row>
    <row r="192" spans="1:20" ht="62.25" hidden="1" customHeight="1" x14ac:dyDescent="0.25">
      <c r="A192" s="33">
        <v>1339</v>
      </c>
      <c r="B192" s="96">
        <v>2019</v>
      </c>
      <c r="C192" s="31" t="s">
        <v>350</v>
      </c>
      <c r="D192" s="3" t="s">
        <v>290</v>
      </c>
      <c r="E192" s="2">
        <v>1938</v>
      </c>
      <c r="F192" s="1">
        <v>1125.4000000000001</v>
      </c>
      <c r="G192" s="2">
        <v>22</v>
      </c>
      <c r="H192" s="2">
        <v>22</v>
      </c>
      <c r="I192" s="1">
        <v>877.81</v>
      </c>
      <c r="J192" s="1">
        <v>877.81</v>
      </c>
      <c r="K192" s="8">
        <v>35</v>
      </c>
      <c r="L192" s="25" t="s">
        <v>15</v>
      </c>
      <c r="M192" s="27">
        <v>350000</v>
      </c>
      <c r="N192" s="25" t="str">
        <f t="shared" si="7"/>
        <v>г.Астрахань, ул. Ленина/ул. Дарвина, 52/2 литер АУстановка коллективных (общедомовых) приборов учета потребления тепловой энергии</v>
      </c>
      <c r="O192" s="21" t="s">
        <v>342</v>
      </c>
      <c r="P192" s="21" t="s">
        <v>469</v>
      </c>
      <c r="Q192" s="1">
        <v>0</v>
      </c>
      <c r="R192" s="1">
        <v>0</v>
      </c>
      <c r="S192" s="8">
        <v>1</v>
      </c>
      <c r="T192" s="19" t="s">
        <v>354</v>
      </c>
    </row>
    <row r="193" spans="1:24" ht="54.75" customHeight="1" x14ac:dyDescent="0.25">
      <c r="A193" s="33">
        <v>1339</v>
      </c>
      <c r="B193" s="96">
        <v>2019</v>
      </c>
      <c r="C193" s="31" t="s">
        <v>350</v>
      </c>
      <c r="D193" s="3" t="s">
        <v>290</v>
      </c>
      <c r="E193" s="2">
        <v>1938</v>
      </c>
      <c r="F193" s="1">
        <v>1125.4000000000001</v>
      </c>
      <c r="G193" s="2">
        <v>22</v>
      </c>
      <c r="H193" s="2">
        <v>22</v>
      </c>
      <c r="I193" s="1">
        <v>877.81</v>
      </c>
      <c r="J193" s="1">
        <v>877.81</v>
      </c>
      <c r="K193" s="8">
        <v>35</v>
      </c>
      <c r="L193" s="25" t="s">
        <v>6</v>
      </c>
      <c r="M193" s="27">
        <v>767530.72969999991</v>
      </c>
      <c r="N193" s="25" t="str">
        <f t="shared" si="7"/>
        <v>г.Астрахань, ул. Ленина/ул. Дарвина, 52/2 литер АРемонт фасада</v>
      </c>
      <c r="O193" s="21" t="s">
        <v>558</v>
      </c>
      <c r="P193" s="21" t="s">
        <v>393</v>
      </c>
      <c r="Q193" s="1">
        <v>1931564.4</v>
      </c>
      <c r="R193" s="19" t="s">
        <v>560</v>
      </c>
      <c r="S193" s="8">
        <v>1</v>
      </c>
      <c r="T193" s="19" t="s">
        <v>347</v>
      </c>
    </row>
    <row r="194" spans="1:24" ht="54.75" customHeight="1" x14ac:dyDescent="0.25">
      <c r="A194" s="33">
        <v>3478</v>
      </c>
      <c r="B194" s="96">
        <v>2019</v>
      </c>
      <c r="C194" s="80" t="s">
        <v>353</v>
      </c>
      <c r="D194" s="78" t="s">
        <v>110</v>
      </c>
      <c r="E194" s="16">
        <v>1961</v>
      </c>
      <c r="F194" s="17">
        <v>1982.3</v>
      </c>
      <c r="G194" s="2">
        <v>32</v>
      </c>
      <c r="H194" s="2">
        <v>32</v>
      </c>
      <c r="I194" s="1">
        <v>1846.9</v>
      </c>
      <c r="J194" s="17">
        <v>1846.9</v>
      </c>
      <c r="K194" s="18">
        <v>60</v>
      </c>
      <c r="L194" s="94" t="s">
        <v>6</v>
      </c>
      <c r="M194" s="27">
        <v>1614873.953</v>
      </c>
      <c r="N194" s="25" t="str">
        <f t="shared" si="7"/>
        <v>г.Астрахань, ул. Латышева, 6бРемонт фасада</v>
      </c>
      <c r="O194" s="115" t="s">
        <v>342</v>
      </c>
      <c r="P194" s="61" t="s">
        <v>412</v>
      </c>
      <c r="Q194" s="106">
        <v>1479006</v>
      </c>
      <c r="R194" s="32" t="s">
        <v>551</v>
      </c>
      <c r="S194" s="8">
        <v>1</v>
      </c>
      <c r="T194" s="57" t="s">
        <v>347</v>
      </c>
    </row>
    <row r="195" spans="1:24" ht="54.75" customHeight="1" x14ac:dyDescent="0.25">
      <c r="A195" s="33">
        <v>1267</v>
      </c>
      <c r="B195" s="96">
        <v>2019</v>
      </c>
      <c r="C195" s="21" t="s">
        <v>350</v>
      </c>
      <c r="D195" s="20" t="s">
        <v>109</v>
      </c>
      <c r="E195" s="100">
        <v>1987</v>
      </c>
      <c r="F195" s="1">
        <v>10075</v>
      </c>
      <c r="G195" s="2">
        <v>179</v>
      </c>
      <c r="H195" s="2">
        <v>179</v>
      </c>
      <c r="I195" s="1">
        <v>7858.5</v>
      </c>
      <c r="J195" s="1">
        <v>7858.5</v>
      </c>
      <c r="K195" s="8">
        <v>314</v>
      </c>
      <c r="L195" s="25" t="s">
        <v>10</v>
      </c>
      <c r="M195" s="107">
        <v>3710469.3600000003</v>
      </c>
      <c r="N195" s="25" t="str">
        <f t="shared" si="7"/>
        <v>г.Астрахань, ул. Куликова, 42,корп. 1Ремонт внутридомовых инженерных систем электроснабжения</v>
      </c>
      <c r="O195" s="21" t="s">
        <v>336</v>
      </c>
      <c r="P195" s="21" t="s">
        <v>348</v>
      </c>
      <c r="Q195" s="19">
        <v>2943671.71</v>
      </c>
      <c r="R195" s="19" t="s">
        <v>495</v>
      </c>
      <c r="S195" s="84">
        <v>1</v>
      </c>
      <c r="T195" s="19" t="s">
        <v>347</v>
      </c>
    </row>
    <row r="196" spans="1:24" ht="54.75" customHeight="1" x14ac:dyDescent="0.25">
      <c r="A196" s="34">
        <v>2514</v>
      </c>
      <c r="B196" s="96">
        <v>2019</v>
      </c>
      <c r="C196" s="29" t="s">
        <v>352</v>
      </c>
      <c r="D196" s="15" t="s">
        <v>90</v>
      </c>
      <c r="E196" s="4">
        <v>1979</v>
      </c>
      <c r="F196" s="1">
        <v>6661.4</v>
      </c>
      <c r="G196" s="2">
        <v>99</v>
      </c>
      <c r="H196" s="2">
        <v>99</v>
      </c>
      <c r="I196" s="1">
        <v>5303.5</v>
      </c>
      <c r="J196" s="1">
        <v>5303.5</v>
      </c>
      <c r="K196" s="8">
        <v>173</v>
      </c>
      <c r="L196" s="25" t="s">
        <v>14</v>
      </c>
      <c r="M196" s="27">
        <v>7500000</v>
      </c>
      <c r="N196" s="25" t="str">
        <f t="shared" si="7"/>
        <v xml:space="preserve">г.Астрахань, ул. Звездная, 7,корп. 1Ремонт или замена лифтового оборудования, признанного непригодным для эксплуатации </v>
      </c>
      <c r="O196" s="53" t="s">
        <v>577</v>
      </c>
      <c r="P196" s="21" t="s">
        <v>536</v>
      </c>
      <c r="Q196" s="1">
        <f>1749325.74+1745519.06+1742019.29+1745509.76+1749325.74</f>
        <v>8731699.5899999999</v>
      </c>
      <c r="R196" s="1" t="s">
        <v>632</v>
      </c>
      <c r="S196" s="8">
        <v>1</v>
      </c>
      <c r="T196" s="19" t="s">
        <v>347</v>
      </c>
    </row>
    <row r="197" spans="1:24" ht="54.75" customHeight="1" x14ac:dyDescent="0.25">
      <c r="A197" s="34">
        <v>1261</v>
      </c>
      <c r="B197" s="96">
        <v>2019</v>
      </c>
      <c r="C197" s="21" t="s">
        <v>350</v>
      </c>
      <c r="D197" s="3" t="s">
        <v>379</v>
      </c>
      <c r="E197" s="4">
        <v>1988</v>
      </c>
      <c r="F197" s="1">
        <v>8070.3</v>
      </c>
      <c r="G197" s="2">
        <v>144</v>
      </c>
      <c r="H197" s="2">
        <v>144</v>
      </c>
      <c r="I197" s="1">
        <v>6294.83</v>
      </c>
      <c r="J197" s="1">
        <v>6294.83</v>
      </c>
      <c r="K197" s="8">
        <v>252</v>
      </c>
      <c r="L197" s="43" t="s">
        <v>14</v>
      </c>
      <c r="M197" s="44">
        <v>6000000</v>
      </c>
      <c r="N197" s="25" t="str">
        <f t="shared" si="7"/>
        <v xml:space="preserve">г.Астрахань, ул. Куликова, 38Ремонт или замена лифтового оборудования, признанного непригодным для эксплуатации </v>
      </c>
      <c r="O197" s="53" t="s">
        <v>577</v>
      </c>
      <c r="P197" s="21" t="s">
        <v>538</v>
      </c>
      <c r="Q197" s="1">
        <v>6742874.3999999994</v>
      </c>
      <c r="R197" s="52" t="s">
        <v>643</v>
      </c>
      <c r="S197" s="8">
        <v>1</v>
      </c>
      <c r="T197" s="19" t="s">
        <v>347</v>
      </c>
    </row>
    <row r="198" spans="1:24" ht="54.75" customHeight="1" x14ac:dyDescent="0.25">
      <c r="A198" s="34">
        <v>2578</v>
      </c>
      <c r="B198" s="96">
        <v>2019</v>
      </c>
      <c r="C198" s="29" t="s">
        <v>352</v>
      </c>
      <c r="D198" s="15" t="s">
        <v>289</v>
      </c>
      <c r="E198" s="4">
        <v>1977</v>
      </c>
      <c r="F198" s="1">
        <v>3067.6</v>
      </c>
      <c r="G198" s="2">
        <v>108</v>
      </c>
      <c r="H198" s="2">
        <v>108</v>
      </c>
      <c r="I198" s="1">
        <v>2857.6</v>
      </c>
      <c r="J198" s="1">
        <v>2857.6</v>
      </c>
      <c r="K198" s="8">
        <v>160</v>
      </c>
      <c r="L198" s="25" t="s">
        <v>14</v>
      </c>
      <c r="M198" s="27">
        <v>3000000</v>
      </c>
      <c r="N198" s="25" t="str">
        <f t="shared" si="7"/>
        <v xml:space="preserve">г.Астрахань, ул. Кубанская, 21,корп. 2Ремонт или замена лифтового оборудования, признанного непригодным для эксплуатации </v>
      </c>
      <c r="O198" s="21" t="s">
        <v>563</v>
      </c>
      <c r="P198" s="21" t="s">
        <v>568</v>
      </c>
      <c r="Q198" s="1">
        <v>4013260.73</v>
      </c>
      <c r="R198" s="1" t="s">
        <v>635</v>
      </c>
      <c r="S198" s="8">
        <v>1</v>
      </c>
      <c r="T198" s="19" t="s">
        <v>347</v>
      </c>
    </row>
    <row r="199" spans="1:24" ht="54.75" customHeight="1" x14ac:dyDescent="0.25">
      <c r="A199" s="34">
        <v>2504</v>
      </c>
      <c r="B199" s="96">
        <v>2019</v>
      </c>
      <c r="C199" s="29" t="s">
        <v>352</v>
      </c>
      <c r="D199" s="15" t="s">
        <v>284</v>
      </c>
      <c r="E199" s="4">
        <v>1979</v>
      </c>
      <c r="F199" s="1">
        <v>14686.8</v>
      </c>
      <c r="G199" s="2">
        <v>252</v>
      </c>
      <c r="H199" s="2">
        <v>252</v>
      </c>
      <c r="I199" s="1">
        <v>13876.8</v>
      </c>
      <c r="J199" s="1">
        <v>13876.8</v>
      </c>
      <c r="K199" s="8">
        <v>585</v>
      </c>
      <c r="L199" s="25" t="s">
        <v>14</v>
      </c>
      <c r="M199" s="27">
        <v>10500000</v>
      </c>
      <c r="N199" s="25" t="str">
        <f t="shared" si="7"/>
        <v xml:space="preserve">г.Астрахань, ул. Звездная, 51,корп. 1Ремонт или замена лифтового оборудования, признанного непригодным для эксплуатации </v>
      </c>
      <c r="O199" s="53" t="s">
        <v>577</v>
      </c>
      <c r="P199" s="21" t="s">
        <v>548</v>
      </c>
      <c r="Q199" s="1">
        <f>1757111.95+1761515.77+1765963.33+1770569.25+1774814.02+1761515.77+1757111.95</f>
        <v>12348602.039999999</v>
      </c>
      <c r="R199" s="1" t="s">
        <v>632</v>
      </c>
      <c r="S199" s="8">
        <v>1</v>
      </c>
      <c r="T199" s="19" t="s">
        <v>347</v>
      </c>
      <c r="U199" s="71"/>
      <c r="V199" s="66" t="s">
        <v>565</v>
      </c>
      <c r="X199" s="66" t="s">
        <v>347</v>
      </c>
    </row>
    <row r="200" spans="1:24" ht="54.75" customHeight="1" x14ac:dyDescent="0.25">
      <c r="A200" s="33">
        <v>3113</v>
      </c>
      <c r="B200" s="96">
        <v>2019</v>
      </c>
      <c r="C200" s="31" t="s">
        <v>353</v>
      </c>
      <c r="D200" s="9" t="s">
        <v>108</v>
      </c>
      <c r="E200" s="2">
        <v>1991</v>
      </c>
      <c r="F200" s="1">
        <v>4919</v>
      </c>
      <c r="G200" s="2">
        <v>72</v>
      </c>
      <c r="H200" s="2">
        <v>72</v>
      </c>
      <c r="I200" s="1">
        <v>3739.4</v>
      </c>
      <c r="J200" s="1">
        <v>3739.4</v>
      </c>
      <c r="K200" s="8">
        <v>195</v>
      </c>
      <c r="L200" s="25" t="s">
        <v>10</v>
      </c>
      <c r="M200" s="27">
        <v>1765595.1040000001</v>
      </c>
      <c r="N200" s="25" t="str">
        <f t="shared" si="7"/>
        <v>г.Астрахань, ул. Красноармейская, 31Ремонт внутридомовых инженерных систем электроснабжения</v>
      </c>
      <c r="O200" s="21" t="s">
        <v>425</v>
      </c>
      <c r="P200" s="21" t="s">
        <v>464</v>
      </c>
      <c r="Q200" s="1">
        <v>1943137.2</v>
      </c>
      <c r="R200" s="19" t="s">
        <v>571</v>
      </c>
      <c r="S200" s="8">
        <v>1</v>
      </c>
      <c r="T200" s="19" t="s">
        <v>347</v>
      </c>
    </row>
    <row r="201" spans="1:24" ht="54.75" customHeight="1" x14ac:dyDescent="0.25">
      <c r="A201" s="33">
        <v>3111</v>
      </c>
      <c r="B201" s="96">
        <v>2019</v>
      </c>
      <c r="C201" s="31" t="s">
        <v>353</v>
      </c>
      <c r="D201" s="9" t="s">
        <v>107</v>
      </c>
      <c r="E201" s="2">
        <v>1974</v>
      </c>
      <c r="F201" s="1">
        <v>6096.2</v>
      </c>
      <c r="G201" s="2">
        <v>115</v>
      </c>
      <c r="H201" s="2">
        <v>115</v>
      </c>
      <c r="I201" s="1">
        <v>5540.8</v>
      </c>
      <c r="J201" s="1">
        <v>5540.8</v>
      </c>
      <c r="K201" s="8">
        <v>258</v>
      </c>
      <c r="L201" s="25" t="s">
        <v>9</v>
      </c>
      <c r="M201" s="27">
        <v>3166899.6479999996</v>
      </c>
      <c r="N201" s="25" t="str">
        <f t="shared" si="7"/>
        <v>г.Астрахань, ул. Красноармейская, 27аРемонт внутридомовых инженерных систем теплоснабжения</v>
      </c>
      <c r="O201" s="21" t="s">
        <v>425</v>
      </c>
      <c r="P201" s="21" t="s">
        <v>464</v>
      </c>
      <c r="Q201" s="1">
        <v>1874599.2</v>
      </c>
      <c r="R201" s="19" t="s">
        <v>557</v>
      </c>
      <c r="S201" s="8">
        <v>1</v>
      </c>
      <c r="T201" s="19" t="s">
        <v>347</v>
      </c>
    </row>
    <row r="202" spans="1:24" ht="54.75" customHeight="1" x14ac:dyDescent="0.25">
      <c r="A202" s="33">
        <v>3111</v>
      </c>
      <c r="B202" s="96">
        <v>2019</v>
      </c>
      <c r="C202" s="31" t="s">
        <v>353</v>
      </c>
      <c r="D202" s="9" t="s">
        <v>107</v>
      </c>
      <c r="E202" s="2">
        <v>1974</v>
      </c>
      <c r="F202" s="1">
        <v>6096.2</v>
      </c>
      <c r="G202" s="2">
        <v>115</v>
      </c>
      <c r="H202" s="2">
        <v>115</v>
      </c>
      <c r="I202" s="1">
        <v>5540.8</v>
      </c>
      <c r="J202" s="1">
        <v>5540.8</v>
      </c>
      <c r="K202" s="8">
        <v>258</v>
      </c>
      <c r="L202" s="25" t="s">
        <v>7</v>
      </c>
      <c r="M202" s="27">
        <v>2073256.544</v>
      </c>
      <c r="N202" s="25" t="str">
        <f t="shared" si="7"/>
        <v>г.Астрахань, ул. Красноармейская, 27аРемонт внутридомовых инженерных систем водоснабжения</v>
      </c>
      <c r="O202" s="21" t="s">
        <v>425</v>
      </c>
      <c r="P202" s="21" t="s">
        <v>464</v>
      </c>
      <c r="Q202" s="19">
        <v>2326544.4</v>
      </c>
      <c r="R202" s="19" t="s">
        <v>556</v>
      </c>
      <c r="S202" s="8">
        <v>1</v>
      </c>
      <c r="T202" s="19" t="s">
        <v>347</v>
      </c>
    </row>
    <row r="203" spans="1:24" ht="54.75" customHeight="1" x14ac:dyDescent="0.25">
      <c r="A203" s="33">
        <v>3111</v>
      </c>
      <c r="B203" s="96">
        <v>2019</v>
      </c>
      <c r="C203" s="31" t="s">
        <v>353</v>
      </c>
      <c r="D203" s="9" t="s">
        <v>107</v>
      </c>
      <c r="E203" s="2">
        <v>1974</v>
      </c>
      <c r="F203" s="1">
        <v>6096.2</v>
      </c>
      <c r="G203" s="2">
        <v>115</v>
      </c>
      <c r="H203" s="2">
        <v>115</v>
      </c>
      <c r="I203" s="1">
        <v>5540.8</v>
      </c>
      <c r="J203" s="1">
        <v>5540.8</v>
      </c>
      <c r="K203" s="8">
        <v>258</v>
      </c>
      <c r="L203" s="25" t="s">
        <v>8</v>
      </c>
      <c r="M203" s="27">
        <v>1341483.0880000002</v>
      </c>
      <c r="N203" s="25" t="str">
        <f t="shared" si="7"/>
        <v>г.Астрахань, ул. Красноармейская, 27аРемонт внутридомовых инженерных систем водоотведения</v>
      </c>
      <c r="O203" s="21" t="s">
        <v>425</v>
      </c>
      <c r="P203" s="21" t="s">
        <v>464</v>
      </c>
      <c r="Q203" s="1">
        <v>1045095.6</v>
      </c>
      <c r="R203" s="19" t="s">
        <v>556</v>
      </c>
      <c r="S203" s="8">
        <v>1</v>
      </c>
      <c r="T203" s="19" t="s">
        <v>347</v>
      </c>
    </row>
    <row r="204" spans="1:24" ht="70.5" hidden="1" customHeight="1" x14ac:dyDescent="0.25">
      <c r="A204" s="33">
        <v>3111</v>
      </c>
      <c r="B204" s="96">
        <v>2019</v>
      </c>
      <c r="C204" s="31" t="s">
        <v>353</v>
      </c>
      <c r="D204" s="9" t="s">
        <v>107</v>
      </c>
      <c r="E204" s="2">
        <v>1974</v>
      </c>
      <c r="F204" s="1">
        <v>6096.2</v>
      </c>
      <c r="G204" s="2">
        <v>115</v>
      </c>
      <c r="H204" s="2">
        <v>115</v>
      </c>
      <c r="I204" s="1">
        <v>5540.8</v>
      </c>
      <c r="J204" s="1">
        <v>5540.8</v>
      </c>
      <c r="K204" s="8">
        <v>258</v>
      </c>
      <c r="L204" s="25" t="s">
        <v>15</v>
      </c>
      <c r="M204" s="27">
        <v>350000</v>
      </c>
      <c r="N204" s="25" t="str">
        <f t="shared" si="7"/>
        <v>г.Астрахань, ул. Красноармейская, 27аУстановка коллективных (общедомовых) приборов учета потребления тепловой энергии</v>
      </c>
      <c r="O204" s="21" t="s">
        <v>342</v>
      </c>
      <c r="P204" s="21" t="s">
        <v>652</v>
      </c>
      <c r="Q204" s="1"/>
      <c r="R204" s="1"/>
      <c r="S204" s="8">
        <v>1</v>
      </c>
      <c r="T204" s="19" t="s">
        <v>354</v>
      </c>
    </row>
    <row r="205" spans="1:24" ht="54.75" customHeight="1" x14ac:dyDescent="0.25">
      <c r="A205" s="33">
        <v>3015</v>
      </c>
      <c r="B205" s="96">
        <v>2019</v>
      </c>
      <c r="C205" s="31" t="s">
        <v>353</v>
      </c>
      <c r="D205" s="9" t="s">
        <v>106</v>
      </c>
      <c r="E205" s="2">
        <v>1974</v>
      </c>
      <c r="F205" s="1">
        <v>3293</v>
      </c>
      <c r="G205" s="2">
        <v>70</v>
      </c>
      <c r="H205" s="2">
        <v>70</v>
      </c>
      <c r="I205" s="1">
        <v>2993.2</v>
      </c>
      <c r="J205" s="1">
        <v>2993.2</v>
      </c>
      <c r="K205" s="8">
        <v>210</v>
      </c>
      <c r="L205" s="25" t="s">
        <v>5</v>
      </c>
      <c r="M205" s="27">
        <v>2837314.1439999999</v>
      </c>
      <c r="N205" s="25" t="str">
        <f t="shared" si="7"/>
        <v>г.Астрахань, ул. Красноармейская, 27Ремонт крыши</v>
      </c>
      <c r="O205" s="21" t="s">
        <v>558</v>
      </c>
      <c r="P205" s="21" t="s">
        <v>392</v>
      </c>
      <c r="Q205" s="1">
        <v>1655191.2</v>
      </c>
      <c r="R205" s="19" t="s">
        <v>543</v>
      </c>
      <c r="S205" s="8">
        <v>1</v>
      </c>
      <c r="T205" s="19" t="s">
        <v>347</v>
      </c>
    </row>
    <row r="206" spans="1:24" ht="54.75" customHeight="1" x14ac:dyDescent="0.25">
      <c r="A206" s="33">
        <v>3015</v>
      </c>
      <c r="B206" s="96">
        <v>2019</v>
      </c>
      <c r="C206" s="80" t="s">
        <v>353</v>
      </c>
      <c r="D206" s="78" t="s">
        <v>106</v>
      </c>
      <c r="E206" s="2">
        <v>1974</v>
      </c>
      <c r="F206" s="1">
        <v>3293</v>
      </c>
      <c r="G206" s="2">
        <v>70</v>
      </c>
      <c r="H206" s="2">
        <v>70</v>
      </c>
      <c r="I206" s="1">
        <v>2993.2</v>
      </c>
      <c r="J206" s="1">
        <v>2993.2</v>
      </c>
      <c r="K206" s="8">
        <v>210</v>
      </c>
      <c r="L206" s="94" t="s">
        <v>6</v>
      </c>
      <c r="M206" s="27">
        <v>2617164.284</v>
      </c>
      <c r="N206" s="25" t="str">
        <f t="shared" si="7"/>
        <v>г.Астрахань, ул. Красноармейская, 27Ремонт фасада</v>
      </c>
      <c r="O206" s="61" t="s">
        <v>558</v>
      </c>
      <c r="P206" s="61" t="s">
        <v>393</v>
      </c>
      <c r="Q206" s="69">
        <v>1864590</v>
      </c>
      <c r="R206" s="1" t="s">
        <v>596</v>
      </c>
      <c r="S206" s="8">
        <v>1</v>
      </c>
      <c r="T206" s="57" t="s">
        <v>347</v>
      </c>
    </row>
    <row r="207" spans="1:24" ht="54.75" customHeight="1" x14ac:dyDescent="0.25">
      <c r="A207" s="33">
        <v>3110</v>
      </c>
      <c r="B207" s="96">
        <v>2019</v>
      </c>
      <c r="C207" s="31" t="s">
        <v>353</v>
      </c>
      <c r="D207" s="9" t="s">
        <v>105</v>
      </c>
      <c r="E207" s="97">
        <v>1974</v>
      </c>
      <c r="F207" s="1">
        <v>3688.8</v>
      </c>
      <c r="G207" s="2">
        <v>68</v>
      </c>
      <c r="H207" s="2">
        <v>68</v>
      </c>
      <c r="I207" s="1">
        <v>3278.1</v>
      </c>
      <c r="J207" s="1">
        <v>3278.1</v>
      </c>
      <c r="K207" s="8">
        <v>160</v>
      </c>
      <c r="L207" s="25" t="s">
        <v>6</v>
      </c>
      <c r="M207" s="98">
        <v>2866272.2969999998</v>
      </c>
      <c r="N207" s="25" t="str">
        <f t="shared" si="7"/>
        <v>г.Астрахань, ул. Красноармейская, 23Ремонт фасада</v>
      </c>
      <c r="O207" s="21" t="s">
        <v>425</v>
      </c>
      <c r="P207" s="21" t="s">
        <v>464</v>
      </c>
      <c r="Q207" s="1">
        <v>2492642.4</v>
      </c>
      <c r="R207" s="19" t="s">
        <v>534</v>
      </c>
      <c r="S207" s="84">
        <v>1</v>
      </c>
      <c r="T207" s="19" t="s">
        <v>347</v>
      </c>
    </row>
    <row r="208" spans="1:24" ht="54.75" customHeight="1" x14ac:dyDescent="0.25">
      <c r="A208" s="33">
        <v>3295</v>
      </c>
      <c r="B208" s="96">
        <v>2019</v>
      </c>
      <c r="C208" s="31" t="s">
        <v>353</v>
      </c>
      <c r="D208" s="9" t="s">
        <v>104</v>
      </c>
      <c r="E208" s="97">
        <v>1980</v>
      </c>
      <c r="F208" s="1">
        <v>5330.6</v>
      </c>
      <c r="G208" s="2">
        <v>80</v>
      </c>
      <c r="H208" s="2">
        <v>80</v>
      </c>
      <c r="I208" s="1">
        <v>3810.7</v>
      </c>
      <c r="J208" s="1">
        <v>3810.7</v>
      </c>
      <c r="K208" s="8">
        <v>200</v>
      </c>
      <c r="L208" s="25" t="s">
        <v>5</v>
      </c>
      <c r="M208" s="98">
        <v>3612238.7439999995</v>
      </c>
      <c r="N208" s="25" t="str">
        <f t="shared" si="7"/>
        <v>г.Астрахань, ул. Красноармейская, 15Ремонт крыши</v>
      </c>
      <c r="O208" s="21" t="s">
        <v>425</v>
      </c>
      <c r="P208" s="21" t="s">
        <v>464</v>
      </c>
      <c r="Q208" s="1">
        <v>1809296.4</v>
      </c>
      <c r="R208" s="19" t="s">
        <v>490</v>
      </c>
      <c r="S208" s="84">
        <v>1</v>
      </c>
      <c r="T208" s="19" t="s">
        <v>347</v>
      </c>
      <c r="V208" s="112"/>
    </row>
    <row r="209" spans="1:22" ht="60.75" hidden="1" customHeight="1" x14ac:dyDescent="0.25">
      <c r="A209" s="33">
        <v>1167</v>
      </c>
      <c r="B209" s="96">
        <v>2019</v>
      </c>
      <c r="C209" s="31" t="s">
        <v>350</v>
      </c>
      <c r="D209" s="3" t="s">
        <v>103</v>
      </c>
      <c r="E209" s="97">
        <v>1987</v>
      </c>
      <c r="F209" s="1">
        <v>3054.6</v>
      </c>
      <c r="G209" s="2">
        <v>72</v>
      </c>
      <c r="H209" s="2">
        <v>72</v>
      </c>
      <c r="I209" s="1">
        <v>2382.59</v>
      </c>
      <c r="J209" s="1">
        <v>2382.59</v>
      </c>
      <c r="K209" s="8">
        <v>95</v>
      </c>
      <c r="L209" s="25" t="s">
        <v>15</v>
      </c>
      <c r="M209" s="98">
        <v>350000</v>
      </c>
      <c r="N209" s="25" t="str">
        <f t="shared" si="7"/>
        <v>г.Астрахань, ул. Кр.Набережная, 231,корп. 1 литер АУстановка коллективных (общедомовых) приборов учета потребления тепловой энергии</v>
      </c>
      <c r="O209" s="21" t="s">
        <v>342</v>
      </c>
      <c r="P209" s="21" t="s">
        <v>469</v>
      </c>
      <c r="Q209" s="1">
        <v>0</v>
      </c>
      <c r="R209" s="1">
        <v>0</v>
      </c>
      <c r="S209" s="84">
        <v>1</v>
      </c>
      <c r="T209" s="19" t="s">
        <v>559</v>
      </c>
      <c r="V209" s="112"/>
    </row>
    <row r="210" spans="1:22" ht="60.75" hidden="1" customHeight="1" x14ac:dyDescent="0.25">
      <c r="A210" s="33">
        <v>1167</v>
      </c>
      <c r="B210" s="96">
        <v>2019</v>
      </c>
      <c r="C210" s="31" t="s">
        <v>350</v>
      </c>
      <c r="D210" s="3" t="s">
        <v>103</v>
      </c>
      <c r="E210" s="97">
        <v>1987</v>
      </c>
      <c r="F210" s="1">
        <v>3054.6</v>
      </c>
      <c r="G210" s="2">
        <v>72</v>
      </c>
      <c r="H210" s="2">
        <v>72</v>
      </c>
      <c r="I210" s="1">
        <v>2382.59</v>
      </c>
      <c r="J210" s="1">
        <v>2382.59</v>
      </c>
      <c r="K210" s="8">
        <v>95</v>
      </c>
      <c r="L210" s="25" t="s">
        <v>5</v>
      </c>
      <c r="M210" s="98">
        <v>2258504.7127999999</v>
      </c>
      <c r="N210" s="25" t="str">
        <f t="shared" si="7"/>
        <v>г.Астрахань, ул. Кр.Набережная, 231,корп. 1 литер АРемонт крыши</v>
      </c>
      <c r="O210" s="21" t="s">
        <v>558</v>
      </c>
      <c r="P210" s="21" t="s">
        <v>392</v>
      </c>
      <c r="Q210" s="1">
        <v>0</v>
      </c>
      <c r="R210" s="1">
        <v>0</v>
      </c>
      <c r="S210" s="84">
        <v>1</v>
      </c>
      <c r="T210" s="19" t="s">
        <v>354</v>
      </c>
    </row>
    <row r="211" spans="1:22" ht="54.75" customHeight="1" x14ac:dyDescent="0.25">
      <c r="A211" s="34">
        <v>1167</v>
      </c>
      <c r="B211" s="96">
        <v>2019</v>
      </c>
      <c r="C211" s="31" t="s">
        <v>350</v>
      </c>
      <c r="D211" s="3" t="s">
        <v>103</v>
      </c>
      <c r="E211" s="4">
        <v>1987</v>
      </c>
      <c r="F211" s="1">
        <v>3054.6</v>
      </c>
      <c r="G211" s="2">
        <v>72</v>
      </c>
      <c r="H211" s="2">
        <v>72</v>
      </c>
      <c r="I211" s="1">
        <v>2382.59</v>
      </c>
      <c r="J211" s="1">
        <v>2382.59</v>
      </c>
      <c r="K211" s="8">
        <v>95</v>
      </c>
      <c r="L211" s="25" t="s">
        <v>14</v>
      </c>
      <c r="M211" s="27">
        <v>1500000</v>
      </c>
      <c r="N211" s="25" t="str">
        <f t="shared" si="7"/>
        <v xml:space="preserve">г.Астрахань, ул. Кр.Набережная, 231,корп. 1 литер АРемонт или замена лифтового оборудования, признанного непригодным для эксплуатации </v>
      </c>
      <c r="O211" s="21" t="s">
        <v>563</v>
      </c>
      <c r="P211" s="21" t="s">
        <v>567</v>
      </c>
      <c r="Q211" s="1">
        <v>1955094.69</v>
      </c>
      <c r="R211" s="1" t="s">
        <v>635</v>
      </c>
      <c r="S211" s="8">
        <v>1</v>
      </c>
      <c r="T211" s="19" t="s">
        <v>347</v>
      </c>
    </row>
    <row r="212" spans="1:22" ht="46.5" hidden="1" customHeight="1" x14ac:dyDescent="0.25">
      <c r="A212" s="33">
        <v>1167</v>
      </c>
      <c r="B212" s="96">
        <v>2019</v>
      </c>
      <c r="C212" s="31" t="s">
        <v>350</v>
      </c>
      <c r="D212" s="3" t="s">
        <v>103</v>
      </c>
      <c r="E212" s="2">
        <v>1987</v>
      </c>
      <c r="F212" s="1">
        <v>3054.6</v>
      </c>
      <c r="G212" s="2">
        <v>72</v>
      </c>
      <c r="H212" s="2">
        <v>72</v>
      </c>
      <c r="I212" s="1">
        <v>2382.59</v>
      </c>
      <c r="J212" s="1">
        <v>2382.59</v>
      </c>
      <c r="K212" s="8">
        <v>95</v>
      </c>
      <c r="L212" s="25" t="s">
        <v>9</v>
      </c>
      <c r="M212" s="27">
        <v>1361793.1403999999</v>
      </c>
      <c r="N212" s="25" t="str">
        <f t="shared" si="7"/>
        <v>г.Астрахань, ул. Кр.Набережная, 231,корп. 1 литер АРемонт внутридомовых инженерных систем теплоснабжения</v>
      </c>
      <c r="O212" s="21" t="s">
        <v>448</v>
      </c>
      <c r="P212" s="21" t="s">
        <v>648</v>
      </c>
      <c r="Q212" s="1"/>
      <c r="R212" s="1"/>
      <c r="S212" s="8">
        <v>1</v>
      </c>
      <c r="T212" s="19" t="s">
        <v>354</v>
      </c>
    </row>
    <row r="213" spans="1:22" ht="43.5" hidden="1" customHeight="1" x14ac:dyDescent="0.25">
      <c r="A213" s="33">
        <v>1166</v>
      </c>
      <c r="B213" s="96">
        <v>2019</v>
      </c>
      <c r="C213" s="31" t="s">
        <v>350</v>
      </c>
      <c r="D213" s="3" t="s">
        <v>102</v>
      </c>
      <c r="E213" s="2">
        <v>1987</v>
      </c>
      <c r="F213" s="1">
        <v>3036.5</v>
      </c>
      <c r="G213" s="2">
        <v>72</v>
      </c>
      <c r="H213" s="2">
        <v>72</v>
      </c>
      <c r="I213" s="1">
        <v>2368.4699999999998</v>
      </c>
      <c r="J213" s="1">
        <v>2368.4699999999998</v>
      </c>
      <c r="K213" s="8">
        <v>95</v>
      </c>
      <c r="L213" s="25" t="s">
        <v>8</v>
      </c>
      <c r="M213" s="27">
        <v>573430.27170000004</v>
      </c>
      <c r="N213" s="25" t="str">
        <f t="shared" si="7"/>
        <v>г.Астрахань, ул. Кр.Набережная, 231 литер АРемонт внутридомовых инженерных систем водоотведения</v>
      </c>
      <c r="O213" s="21" t="s">
        <v>325</v>
      </c>
      <c r="P213" s="21" t="s">
        <v>473</v>
      </c>
      <c r="Q213" s="19">
        <v>0</v>
      </c>
      <c r="R213" s="1">
        <v>0</v>
      </c>
      <c r="S213" s="8">
        <v>1</v>
      </c>
      <c r="T213" s="19" t="s">
        <v>594</v>
      </c>
    </row>
    <row r="214" spans="1:22" ht="77.25" hidden="1" customHeight="1" x14ac:dyDescent="0.25">
      <c r="A214" s="33">
        <v>1166</v>
      </c>
      <c r="B214" s="96">
        <v>2019</v>
      </c>
      <c r="C214" s="31" t="s">
        <v>350</v>
      </c>
      <c r="D214" s="3" t="s">
        <v>102</v>
      </c>
      <c r="E214" s="2">
        <v>1987</v>
      </c>
      <c r="F214" s="1">
        <v>3036.5</v>
      </c>
      <c r="G214" s="2">
        <v>72</v>
      </c>
      <c r="H214" s="2">
        <v>72</v>
      </c>
      <c r="I214" s="1">
        <v>2368.4699999999998</v>
      </c>
      <c r="J214" s="1">
        <v>2368.4699999999998</v>
      </c>
      <c r="K214" s="8">
        <v>95</v>
      </c>
      <c r="L214" s="25" t="s">
        <v>7</v>
      </c>
      <c r="M214" s="27">
        <v>886234.10459999996</v>
      </c>
      <c r="N214" s="25" t="str">
        <f t="shared" si="7"/>
        <v>г.Астрахань, ул. Кр.Набережная, 231 литер АРемонт внутридомовых инженерных систем водоснабжения</v>
      </c>
      <c r="O214" s="21" t="s">
        <v>325</v>
      </c>
      <c r="P214" s="21" t="s">
        <v>473</v>
      </c>
      <c r="Q214" s="19">
        <v>0</v>
      </c>
      <c r="R214" s="1">
        <v>0</v>
      </c>
      <c r="S214" s="8">
        <v>1</v>
      </c>
      <c r="T214" s="19" t="s">
        <v>594</v>
      </c>
    </row>
    <row r="215" spans="1:22" ht="127.5" hidden="1" customHeight="1" x14ac:dyDescent="0.25">
      <c r="A215" s="33">
        <v>1166</v>
      </c>
      <c r="B215" s="96">
        <v>2019</v>
      </c>
      <c r="C215" s="31" t="s">
        <v>350</v>
      </c>
      <c r="D215" s="3" t="s">
        <v>102</v>
      </c>
      <c r="E215" s="2">
        <v>1987</v>
      </c>
      <c r="F215" s="1">
        <v>3036.5</v>
      </c>
      <c r="G215" s="2">
        <v>72</v>
      </c>
      <c r="H215" s="2">
        <v>72</v>
      </c>
      <c r="I215" s="1">
        <v>2368.4699999999998</v>
      </c>
      <c r="J215" s="1">
        <v>2368.4699999999998</v>
      </c>
      <c r="K215" s="8">
        <v>95</v>
      </c>
      <c r="L215" s="25" t="s">
        <v>9</v>
      </c>
      <c r="M215" s="27">
        <v>1353722.7131999996</v>
      </c>
      <c r="N215" s="25" t="str">
        <f t="shared" ref="N215:N246" si="8">CONCATENATE(D215,L215)</f>
        <v>г.Астрахань, ул. Кр.Набережная, 231 литер АРемонт внутридомовых инженерных систем теплоснабжения</v>
      </c>
      <c r="O215" s="21" t="s">
        <v>448</v>
      </c>
      <c r="P215" s="21" t="s">
        <v>648</v>
      </c>
      <c r="Q215" s="1"/>
      <c r="R215" s="1"/>
      <c r="S215" s="8">
        <v>1</v>
      </c>
      <c r="T215" s="19" t="s">
        <v>354</v>
      </c>
    </row>
    <row r="216" spans="1:22" ht="60.75" hidden="1" customHeight="1" x14ac:dyDescent="0.25">
      <c r="A216" s="33">
        <v>1166</v>
      </c>
      <c r="B216" s="96">
        <v>2019</v>
      </c>
      <c r="C216" s="80" t="s">
        <v>350</v>
      </c>
      <c r="D216" s="79" t="s">
        <v>102</v>
      </c>
      <c r="E216" s="2">
        <v>1987</v>
      </c>
      <c r="F216" s="1">
        <v>3036.5</v>
      </c>
      <c r="G216" s="2">
        <v>72</v>
      </c>
      <c r="H216" s="2">
        <v>72</v>
      </c>
      <c r="I216" s="1">
        <v>2368.4699999999998</v>
      </c>
      <c r="J216" s="1">
        <v>2368.4699999999998</v>
      </c>
      <c r="K216" s="8">
        <v>95</v>
      </c>
      <c r="L216" s="94" t="s">
        <v>15</v>
      </c>
      <c r="M216" s="27">
        <v>350000</v>
      </c>
      <c r="N216" s="25" t="str">
        <f t="shared" si="8"/>
        <v>г.Астрахань, ул. Кр.Набережная, 231 литер АУстановка коллективных (общедомовых) приборов учета потребления тепловой энергии</v>
      </c>
      <c r="O216" s="21" t="s">
        <v>448</v>
      </c>
      <c r="P216" s="21" t="s">
        <v>648</v>
      </c>
      <c r="Q216" s="1"/>
      <c r="R216" s="1"/>
      <c r="S216" s="8">
        <v>1</v>
      </c>
      <c r="T216" s="19" t="s">
        <v>354</v>
      </c>
    </row>
    <row r="217" spans="1:22" ht="54.75" customHeight="1" x14ac:dyDescent="0.25">
      <c r="A217" s="34">
        <v>1166</v>
      </c>
      <c r="B217" s="96">
        <v>2019</v>
      </c>
      <c r="C217" s="31" t="s">
        <v>350</v>
      </c>
      <c r="D217" s="3" t="s">
        <v>102</v>
      </c>
      <c r="E217" s="104">
        <v>1987</v>
      </c>
      <c r="F217" s="1">
        <v>3036.5</v>
      </c>
      <c r="G217" s="2">
        <v>72</v>
      </c>
      <c r="H217" s="2">
        <v>72</v>
      </c>
      <c r="I217" s="1">
        <v>2368.4699999999998</v>
      </c>
      <c r="J217" s="1">
        <v>2368.4699999999998</v>
      </c>
      <c r="K217" s="8">
        <v>95</v>
      </c>
      <c r="L217" s="25" t="s">
        <v>14</v>
      </c>
      <c r="M217" s="98">
        <v>1500000</v>
      </c>
      <c r="N217" s="25" t="str">
        <f t="shared" si="8"/>
        <v xml:space="preserve">г.Астрахань, ул. Кр.Набережная, 231 литер АРемонт или замена лифтового оборудования, признанного непригодным для эксплуатации </v>
      </c>
      <c r="O217" s="21" t="s">
        <v>563</v>
      </c>
      <c r="P217" s="21" t="s">
        <v>567</v>
      </c>
      <c r="Q217" s="1">
        <v>1955094.69</v>
      </c>
      <c r="R217" s="1" t="s">
        <v>636</v>
      </c>
      <c r="S217" s="84">
        <v>1</v>
      </c>
      <c r="T217" s="19" t="s">
        <v>347</v>
      </c>
    </row>
    <row r="218" spans="1:22" ht="54.75" customHeight="1" x14ac:dyDescent="0.25">
      <c r="A218" s="33">
        <v>2560</v>
      </c>
      <c r="B218" s="96">
        <v>2019</v>
      </c>
      <c r="C218" s="29" t="s">
        <v>352</v>
      </c>
      <c r="D218" s="15" t="s">
        <v>101</v>
      </c>
      <c r="E218" s="2">
        <v>1985</v>
      </c>
      <c r="F218" s="1">
        <v>2383.1</v>
      </c>
      <c r="G218" s="2">
        <v>52</v>
      </c>
      <c r="H218" s="2">
        <v>52</v>
      </c>
      <c r="I218" s="1">
        <v>2067.8000000000002</v>
      </c>
      <c r="J218" s="1">
        <v>2067.8000000000002</v>
      </c>
      <c r="K218" s="8">
        <v>156</v>
      </c>
      <c r="L218" s="25" t="s">
        <v>6</v>
      </c>
      <c r="M218" s="27">
        <v>1808022.2860000001</v>
      </c>
      <c r="N218" s="25" t="str">
        <f t="shared" si="8"/>
        <v>г.Астрахань, ул. Кр.Набережная, 138Ремонт фасада</v>
      </c>
      <c r="O218" s="21" t="s">
        <v>425</v>
      </c>
      <c r="P218" s="21" t="s">
        <v>464</v>
      </c>
      <c r="Q218" s="1">
        <v>2179084.79</v>
      </c>
      <c r="R218" s="19" t="s">
        <v>510</v>
      </c>
      <c r="S218" s="8">
        <v>1</v>
      </c>
      <c r="T218" s="19" t="s">
        <v>347</v>
      </c>
    </row>
    <row r="219" spans="1:22" ht="54.75" customHeight="1" x14ac:dyDescent="0.25">
      <c r="A219" s="33">
        <v>2560</v>
      </c>
      <c r="B219" s="96">
        <v>2019</v>
      </c>
      <c r="C219" s="29" t="s">
        <v>352</v>
      </c>
      <c r="D219" s="15" t="s">
        <v>101</v>
      </c>
      <c r="E219" s="2">
        <v>1985</v>
      </c>
      <c r="F219" s="1">
        <v>2383.1</v>
      </c>
      <c r="G219" s="2">
        <v>52</v>
      </c>
      <c r="H219" s="2">
        <v>52</v>
      </c>
      <c r="I219" s="1">
        <v>2067.8000000000002</v>
      </c>
      <c r="J219" s="1">
        <v>2067.8000000000002</v>
      </c>
      <c r="K219" s="8">
        <v>156</v>
      </c>
      <c r="L219" s="25" t="s">
        <v>9</v>
      </c>
      <c r="M219" s="27">
        <v>1181871.7679999999</v>
      </c>
      <c r="N219" s="25" t="str">
        <f t="shared" si="8"/>
        <v>г.Астрахань, ул. Кр.Набережная, 138Ремонт внутридомовых инженерных систем теплоснабжения</v>
      </c>
      <c r="O219" s="21" t="s">
        <v>425</v>
      </c>
      <c r="P219" s="21" t="s">
        <v>464</v>
      </c>
      <c r="Q219" s="1">
        <v>757235.39</v>
      </c>
      <c r="R219" s="19" t="s">
        <v>533</v>
      </c>
      <c r="S219" s="8">
        <v>1</v>
      </c>
      <c r="T219" s="19" t="s">
        <v>347</v>
      </c>
    </row>
    <row r="220" spans="1:22" ht="54.75" customHeight="1" x14ac:dyDescent="0.25">
      <c r="A220" s="33">
        <v>2560</v>
      </c>
      <c r="B220" s="96">
        <v>2019</v>
      </c>
      <c r="C220" s="29" t="s">
        <v>352</v>
      </c>
      <c r="D220" s="15" t="s">
        <v>101</v>
      </c>
      <c r="E220" s="2">
        <v>1985</v>
      </c>
      <c r="F220" s="1">
        <v>2383.1</v>
      </c>
      <c r="G220" s="2">
        <v>52</v>
      </c>
      <c r="H220" s="2">
        <v>52</v>
      </c>
      <c r="I220" s="1">
        <v>2067.8000000000002</v>
      </c>
      <c r="J220" s="1">
        <v>2067.8000000000002</v>
      </c>
      <c r="K220" s="8">
        <v>156</v>
      </c>
      <c r="L220" s="25" t="s">
        <v>12</v>
      </c>
      <c r="M220" s="27">
        <v>885018.4</v>
      </c>
      <c r="N220" s="25" t="str">
        <f t="shared" si="8"/>
        <v xml:space="preserve">г.Астрахань, ул. Кр.Набережная, 138Ремонт фундамента многоквартирного дома </v>
      </c>
      <c r="O220" s="21" t="s">
        <v>425</v>
      </c>
      <c r="P220" s="21" t="s">
        <v>464</v>
      </c>
      <c r="Q220" s="1">
        <v>100068</v>
      </c>
      <c r="R220" s="19" t="s">
        <v>503</v>
      </c>
      <c r="S220" s="8">
        <v>1</v>
      </c>
      <c r="T220" s="19" t="s">
        <v>347</v>
      </c>
    </row>
    <row r="221" spans="1:22" ht="54.75" customHeight="1" x14ac:dyDescent="0.25">
      <c r="A221" s="33">
        <v>2544</v>
      </c>
      <c r="B221" s="96">
        <v>2019</v>
      </c>
      <c r="C221" s="21" t="s">
        <v>352</v>
      </c>
      <c r="D221" s="23" t="s">
        <v>100</v>
      </c>
      <c r="E221" s="21">
        <v>1983</v>
      </c>
      <c r="F221" s="1">
        <v>5012</v>
      </c>
      <c r="G221" s="2">
        <v>160</v>
      </c>
      <c r="H221" s="2">
        <v>160</v>
      </c>
      <c r="I221" s="1">
        <v>4219.3999999999996</v>
      </c>
      <c r="J221" s="1">
        <v>4219.3999999999996</v>
      </c>
      <c r="K221" s="8">
        <v>480</v>
      </c>
      <c r="L221" s="25" t="s">
        <v>10</v>
      </c>
      <c r="M221" s="26">
        <v>1992231.9039999999</v>
      </c>
      <c r="N221" s="25" t="str">
        <f t="shared" si="8"/>
        <v>г.Астрахань, ул. Космонавтов, 3Ремонт внутридомовых инженерных систем электроснабжения</v>
      </c>
      <c r="O221" s="21" t="s">
        <v>325</v>
      </c>
      <c r="P221" s="21" t="s">
        <v>344</v>
      </c>
      <c r="Q221" s="19">
        <v>2370268</v>
      </c>
      <c r="R221" s="19" t="s">
        <v>463</v>
      </c>
      <c r="S221" s="8">
        <v>1</v>
      </c>
      <c r="T221" s="19" t="s">
        <v>347</v>
      </c>
    </row>
    <row r="222" spans="1:22" ht="45.75" hidden="1" customHeight="1" x14ac:dyDescent="0.25">
      <c r="A222" s="33">
        <v>2544</v>
      </c>
      <c r="B222" s="96">
        <v>2019</v>
      </c>
      <c r="C222" s="29" t="s">
        <v>352</v>
      </c>
      <c r="D222" s="15" t="s">
        <v>100</v>
      </c>
      <c r="E222" s="2">
        <v>1983</v>
      </c>
      <c r="F222" s="1">
        <v>5012</v>
      </c>
      <c r="G222" s="2">
        <v>160</v>
      </c>
      <c r="H222" s="2">
        <v>160</v>
      </c>
      <c r="I222" s="1">
        <v>4219.3999999999996</v>
      </c>
      <c r="J222" s="1">
        <v>4219.3999999999996</v>
      </c>
      <c r="K222" s="8">
        <v>480</v>
      </c>
      <c r="L222" s="25" t="s">
        <v>9</v>
      </c>
      <c r="M222" s="27">
        <v>2411640.2639999995</v>
      </c>
      <c r="N222" s="25" t="str">
        <f t="shared" si="8"/>
        <v>г.Астрахань, ул. Космонавтов, 3Ремонт внутридомовых инженерных систем теплоснабжения</v>
      </c>
      <c r="O222" s="21" t="s">
        <v>641</v>
      </c>
      <c r="P222" s="21" t="s">
        <v>615</v>
      </c>
      <c r="Q222" s="1"/>
      <c r="R222" s="1"/>
      <c r="S222" s="8">
        <v>1</v>
      </c>
      <c r="T222" s="37" t="s">
        <v>640</v>
      </c>
    </row>
    <row r="223" spans="1:22" ht="54.75" customHeight="1" x14ac:dyDescent="0.25">
      <c r="A223" s="33">
        <v>2930</v>
      </c>
      <c r="B223" s="96">
        <v>2019</v>
      </c>
      <c r="C223" s="31" t="s">
        <v>353</v>
      </c>
      <c r="D223" s="9" t="s">
        <v>99</v>
      </c>
      <c r="E223" s="2">
        <v>1941</v>
      </c>
      <c r="F223" s="1">
        <v>2626.6</v>
      </c>
      <c r="G223" s="2">
        <v>31</v>
      </c>
      <c r="H223" s="2">
        <v>31</v>
      </c>
      <c r="I223" s="1">
        <v>2318.8000000000002</v>
      </c>
      <c r="J223" s="1">
        <v>2318.8000000000002</v>
      </c>
      <c r="K223" s="8">
        <v>78</v>
      </c>
      <c r="L223" s="25" t="s">
        <v>8</v>
      </c>
      <c r="M223" s="27">
        <v>561404.66800000006</v>
      </c>
      <c r="N223" s="25" t="str">
        <f t="shared" si="8"/>
        <v>г.Астрахань, ул. Косм.В.Комарова, 61Ремонт внутридомовых инженерных систем водоотведения</v>
      </c>
      <c r="O223" s="59" t="s">
        <v>342</v>
      </c>
      <c r="P223" s="19" t="s">
        <v>431</v>
      </c>
      <c r="Q223" s="1">
        <v>677734</v>
      </c>
      <c r="R223" s="19" t="s">
        <v>479</v>
      </c>
      <c r="S223" s="8">
        <v>1</v>
      </c>
      <c r="T223" s="19" t="s">
        <v>347</v>
      </c>
    </row>
    <row r="224" spans="1:22" ht="54.75" customHeight="1" x14ac:dyDescent="0.25">
      <c r="A224" s="33">
        <v>3307</v>
      </c>
      <c r="B224" s="96">
        <v>2019</v>
      </c>
      <c r="C224" s="31" t="s">
        <v>353</v>
      </c>
      <c r="D224" s="9" t="s">
        <v>98</v>
      </c>
      <c r="E224" s="16">
        <v>1959</v>
      </c>
      <c r="F224" s="17">
        <v>301.2</v>
      </c>
      <c r="G224" s="2">
        <v>8</v>
      </c>
      <c r="H224" s="2">
        <v>8</v>
      </c>
      <c r="I224" s="17">
        <v>278.2</v>
      </c>
      <c r="J224" s="17">
        <v>278.2</v>
      </c>
      <c r="K224" s="18">
        <v>17</v>
      </c>
      <c r="L224" s="25" t="s">
        <v>6</v>
      </c>
      <c r="M224" s="27">
        <v>243249.734</v>
      </c>
      <c r="N224" s="25" t="str">
        <f t="shared" si="8"/>
        <v>г.Астрахань, ул. Косм.В.Комарова, 2аРемонт фасада</v>
      </c>
      <c r="O224" s="21" t="s">
        <v>342</v>
      </c>
      <c r="P224" s="21" t="s">
        <v>467</v>
      </c>
      <c r="Q224" s="32">
        <v>427357</v>
      </c>
      <c r="R224" s="32" t="s">
        <v>528</v>
      </c>
      <c r="S224" s="8">
        <v>1</v>
      </c>
      <c r="T224" s="19" t="s">
        <v>347</v>
      </c>
    </row>
    <row r="225" spans="1:25" ht="63.75" hidden="1" customHeight="1" x14ac:dyDescent="0.25">
      <c r="A225" s="33">
        <v>3331</v>
      </c>
      <c r="B225" s="96">
        <v>2019</v>
      </c>
      <c r="C225" s="31" t="s">
        <v>353</v>
      </c>
      <c r="D225" s="9" t="s">
        <v>97</v>
      </c>
      <c r="E225" s="16">
        <v>1968</v>
      </c>
      <c r="F225" s="17">
        <v>3114.8</v>
      </c>
      <c r="G225" s="2">
        <v>52</v>
      </c>
      <c r="H225" s="2">
        <v>48</v>
      </c>
      <c r="I225" s="1">
        <v>2559</v>
      </c>
      <c r="J225" s="17">
        <v>2038.6</v>
      </c>
      <c r="K225" s="18">
        <v>101</v>
      </c>
      <c r="L225" s="25" t="s">
        <v>10</v>
      </c>
      <c r="M225" s="27">
        <v>1208257.4400000002</v>
      </c>
      <c r="N225" s="25" t="str">
        <f t="shared" si="8"/>
        <v>г.Астрахань, ул. Коммунистическая, 68Ремонт внутридомовых инженерных систем электроснабжения</v>
      </c>
      <c r="O225" s="21" t="s">
        <v>325</v>
      </c>
      <c r="P225" s="21" t="s">
        <v>473</v>
      </c>
      <c r="Q225" s="17">
        <v>0</v>
      </c>
      <c r="R225" s="17">
        <v>0</v>
      </c>
      <c r="S225" s="8">
        <v>1</v>
      </c>
      <c r="T225" s="19" t="s">
        <v>594</v>
      </c>
    </row>
    <row r="226" spans="1:25" ht="54.75" customHeight="1" x14ac:dyDescent="0.25">
      <c r="A226" s="33">
        <v>3331</v>
      </c>
      <c r="B226" s="96">
        <v>2019</v>
      </c>
      <c r="C226" s="31" t="s">
        <v>353</v>
      </c>
      <c r="D226" s="9" t="s">
        <v>97</v>
      </c>
      <c r="E226" s="16">
        <v>1968</v>
      </c>
      <c r="F226" s="17">
        <v>3114.8</v>
      </c>
      <c r="G226" s="2">
        <v>52</v>
      </c>
      <c r="H226" s="2">
        <v>48</v>
      </c>
      <c r="I226" s="1">
        <v>2559</v>
      </c>
      <c r="J226" s="17">
        <v>2038.6</v>
      </c>
      <c r="K226" s="18">
        <v>101</v>
      </c>
      <c r="L226" s="25" t="s">
        <v>7</v>
      </c>
      <c r="M226" s="27">
        <v>957526.62</v>
      </c>
      <c r="N226" s="25" t="str">
        <f t="shared" si="8"/>
        <v>г.Астрахань, ул. Коммунистическая, 68Ремонт внутридомовых инженерных систем водоснабжения</v>
      </c>
      <c r="O226" s="21" t="s">
        <v>342</v>
      </c>
      <c r="P226" s="21" t="s">
        <v>469</v>
      </c>
      <c r="Q226" s="1">
        <v>757164</v>
      </c>
      <c r="R226" s="1" t="s">
        <v>590</v>
      </c>
      <c r="S226" s="8">
        <v>1</v>
      </c>
      <c r="T226" s="19" t="s">
        <v>347</v>
      </c>
    </row>
    <row r="227" spans="1:25" ht="69.75" hidden="1" customHeight="1" x14ac:dyDescent="0.25">
      <c r="A227" s="34">
        <v>3424</v>
      </c>
      <c r="B227" s="96">
        <v>2019</v>
      </c>
      <c r="C227" s="80" t="s">
        <v>353</v>
      </c>
      <c r="D227" s="78" t="s">
        <v>96</v>
      </c>
      <c r="E227" s="4">
        <v>1973</v>
      </c>
      <c r="F227" s="1">
        <v>2838.8</v>
      </c>
      <c r="G227" s="2">
        <v>49</v>
      </c>
      <c r="H227" s="2">
        <v>48</v>
      </c>
      <c r="I227" s="1">
        <v>2656.7</v>
      </c>
      <c r="J227" s="1">
        <v>2109.8000000000002</v>
      </c>
      <c r="K227" s="8">
        <v>95</v>
      </c>
      <c r="L227" s="94" t="s">
        <v>14</v>
      </c>
      <c r="M227" s="27">
        <v>1500000</v>
      </c>
      <c r="N227" s="25" t="str">
        <f t="shared" si="8"/>
        <v xml:space="preserve">г.Астрахань, ул. Ком.Набережная, 23Ремонт или замена лифтового оборудования, признанного непригодным для эксплуатации </v>
      </c>
      <c r="O227" s="61"/>
      <c r="P227" s="67" t="s">
        <v>654</v>
      </c>
      <c r="Q227" s="1">
        <v>0</v>
      </c>
      <c r="R227" s="1">
        <v>0</v>
      </c>
      <c r="S227" s="8">
        <v>1</v>
      </c>
      <c r="T227" s="19" t="s">
        <v>598</v>
      </c>
    </row>
    <row r="228" spans="1:25" ht="43.5" hidden="1" customHeight="1" x14ac:dyDescent="0.25">
      <c r="A228" s="34">
        <v>3338</v>
      </c>
      <c r="B228" s="96">
        <v>2019</v>
      </c>
      <c r="C228" s="31" t="s">
        <v>353</v>
      </c>
      <c r="D228" s="9" t="s">
        <v>95</v>
      </c>
      <c r="E228" s="104">
        <v>1974</v>
      </c>
      <c r="F228" s="1">
        <v>2985.5</v>
      </c>
      <c r="G228" s="2">
        <v>51</v>
      </c>
      <c r="H228" s="2">
        <v>50</v>
      </c>
      <c r="I228" s="1">
        <v>2940.2</v>
      </c>
      <c r="J228" s="1">
        <v>2790.2</v>
      </c>
      <c r="K228" s="8">
        <v>92</v>
      </c>
      <c r="L228" s="25" t="s">
        <v>14</v>
      </c>
      <c r="M228" s="98">
        <v>1500000</v>
      </c>
      <c r="N228" s="25" t="str">
        <f t="shared" si="8"/>
        <v xml:space="preserve">г.Астрахань, ул. Ком.Набережная, 21Ремонт или замена лифтового оборудования, признанного непригодным для эксплуатации </v>
      </c>
      <c r="O228" s="21"/>
      <c r="P228" s="67" t="s">
        <v>654</v>
      </c>
      <c r="Q228" s="1">
        <v>0</v>
      </c>
      <c r="R228" s="1">
        <v>0</v>
      </c>
      <c r="S228" s="84">
        <v>1</v>
      </c>
      <c r="T228" s="19" t="s">
        <v>598</v>
      </c>
    </row>
    <row r="229" spans="1:25" ht="69" hidden="1" customHeight="1" x14ac:dyDescent="0.25">
      <c r="A229" s="34">
        <v>3476</v>
      </c>
      <c r="B229" s="96">
        <v>2019</v>
      </c>
      <c r="C229" s="31" t="s">
        <v>353</v>
      </c>
      <c r="D229" s="9" t="s">
        <v>94</v>
      </c>
      <c r="E229" s="104">
        <v>1973</v>
      </c>
      <c r="F229" s="1">
        <v>2836</v>
      </c>
      <c r="G229" s="2">
        <v>51</v>
      </c>
      <c r="H229" s="2">
        <v>50</v>
      </c>
      <c r="I229" s="1">
        <v>2661.5</v>
      </c>
      <c r="J229" s="1">
        <v>2179.6</v>
      </c>
      <c r="K229" s="8">
        <v>68</v>
      </c>
      <c r="L229" s="25" t="s">
        <v>14</v>
      </c>
      <c r="M229" s="98">
        <v>1500000</v>
      </c>
      <c r="N229" s="25" t="str">
        <f t="shared" si="8"/>
        <v xml:space="preserve">г.Астрахань, ул. Ком.Набережная, 20Ремонт или замена лифтового оборудования, признанного непригодным для эксплуатации </v>
      </c>
      <c r="O229" s="21"/>
      <c r="P229" s="67" t="s">
        <v>654</v>
      </c>
      <c r="Q229" s="1">
        <v>0</v>
      </c>
      <c r="R229" s="1">
        <v>0</v>
      </c>
      <c r="S229" s="84">
        <v>1</v>
      </c>
      <c r="T229" s="19" t="s">
        <v>598</v>
      </c>
    </row>
    <row r="230" spans="1:25" ht="54.75" customHeight="1" x14ac:dyDescent="0.25">
      <c r="A230" s="33">
        <v>3460</v>
      </c>
      <c r="B230" s="96">
        <v>2019</v>
      </c>
      <c r="C230" s="80" t="s">
        <v>353</v>
      </c>
      <c r="D230" s="77" t="s">
        <v>93</v>
      </c>
      <c r="E230" s="59">
        <v>1964</v>
      </c>
      <c r="F230" s="17">
        <v>3526.2</v>
      </c>
      <c r="G230" s="2">
        <v>80</v>
      </c>
      <c r="H230" s="2">
        <v>80</v>
      </c>
      <c r="I230" s="17">
        <v>3501.1</v>
      </c>
      <c r="J230" s="17">
        <v>3501.1</v>
      </c>
      <c r="K230" s="18">
        <v>130</v>
      </c>
      <c r="L230" s="94" t="s">
        <v>7</v>
      </c>
      <c r="M230" s="26">
        <v>1310041.598</v>
      </c>
      <c r="N230" s="25" t="str">
        <f t="shared" si="8"/>
        <v>г.Астрахань, ул. Ком.Набережная, 16Ремонт внутридомовых инженерных систем водоснабжения</v>
      </c>
      <c r="O230" s="115" t="s">
        <v>342</v>
      </c>
      <c r="P230" s="115" t="s">
        <v>380</v>
      </c>
      <c r="Q230" s="32">
        <v>1812656</v>
      </c>
      <c r="R230" s="32" t="s">
        <v>446</v>
      </c>
      <c r="S230" s="8">
        <v>1</v>
      </c>
      <c r="T230" s="57" t="s">
        <v>347</v>
      </c>
      <c r="X230" s="71"/>
      <c r="Y230" s="71"/>
    </row>
    <row r="231" spans="1:25" ht="54.75" customHeight="1" x14ac:dyDescent="0.25">
      <c r="A231" s="33">
        <v>3460</v>
      </c>
      <c r="B231" s="96">
        <v>2019</v>
      </c>
      <c r="C231" s="31" t="s">
        <v>353</v>
      </c>
      <c r="D231" s="22" t="s">
        <v>93</v>
      </c>
      <c r="E231" s="116">
        <v>1964</v>
      </c>
      <c r="F231" s="17">
        <v>3526.2</v>
      </c>
      <c r="G231" s="2">
        <v>80</v>
      </c>
      <c r="H231" s="2">
        <v>80</v>
      </c>
      <c r="I231" s="17">
        <v>3501.1</v>
      </c>
      <c r="J231" s="17">
        <v>3501.1</v>
      </c>
      <c r="K231" s="18">
        <v>130</v>
      </c>
      <c r="L231" s="25" t="s">
        <v>8</v>
      </c>
      <c r="M231" s="107">
        <v>847651.321</v>
      </c>
      <c r="N231" s="25" t="str">
        <f t="shared" si="8"/>
        <v>г.Астрахань, ул. Ком.Набережная, 16Ремонт внутридомовых инженерных систем водоотведения</v>
      </c>
      <c r="O231" s="59" t="s">
        <v>342</v>
      </c>
      <c r="P231" s="59" t="s">
        <v>380</v>
      </c>
      <c r="Q231" s="32">
        <v>573512</v>
      </c>
      <c r="R231" s="32" t="s">
        <v>447</v>
      </c>
      <c r="S231" s="84">
        <v>1</v>
      </c>
      <c r="T231" s="19" t="s">
        <v>347</v>
      </c>
    </row>
    <row r="232" spans="1:25" ht="54.75" customHeight="1" x14ac:dyDescent="0.25">
      <c r="A232" s="33">
        <v>616</v>
      </c>
      <c r="B232" s="96">
        <v>2019</v>
      </c>
      <c r="C232" s="31" t="s">
        <v>351</v>
      </c>
      <c r="D232" s="3" t="s">
        <v>287</v>
      </c>
      <c r="E232" s="97">
        <v>1956</v>
      </c>
      <c r="F232" s="1">
        <v>806</v>
      </c>
      <c r="G232" s="2">
        <v>19</v>
      </c>
      <c r="H232" s="2">
        <v>19</v>
      </c>
      <c r="I232" s="1">
        <v>515.6</v>
      </c>
      <c r="J232" s="1">
        <v>515.6</v>
      </c>
      <c r="K232" s="8">
        <v>49</v>
      </c>
      <c r="L232" s="25" t="s">
        <v>5</v>
      </c>
      <c r="M232" s="98">
        <v>488747.55200000003</v>
      </c>
      <c r="N232" s="25" t="str">
        <f t="shared" si="8"/>
        <v>г.Астрахань, ул. Капитанская, 30Ремонт крыши</v>
      </c>
      <c r="O232" s="21" t="s">
        <v>425</v>
      </c>
      <c r="P232" s="21" t="s">
        <v>464</v>
      </c>
      <c r="Q232" s="1">
        <v>1489701.6</v>
      </c>
      <c r="R232" s="19" t="s">
        <v>493</v>
      </c>
      <c r="S232" s="84">
        <v>1</v>
      </c>
      <c r="T232" s="19" t="s">
        <v>347</v>
      </c>
      <c r="X232" s="71"/>
      <c r="Y232" s="71"/>
    </row>
    <row r="233" spans="1:25" ht="62.25" hidden="1" customHeight="1" x14ac:dyDescent="0.25">
      <c r="A233" s="33">
        <v>616</v>
      </c>
      <c r="B233" s="96">
        <v>2019</v>
      </c>
      <c r="C233" s="45" t="s">
        <v>351</v>
      </c>
      <c r="D233" s="3" t="s">
        <v>287</v>
      </c>
      <c r="E233" s="2">
        <v>1956</v>
      </c>
      <c r="F233" s="1">
        <v>806</v>
      </c>
      <c r="G233" s="2">
        <v>19</v>
      </c>
      <c r="H233" s="2">
        <v>19</v>
      </c>
      <c r="I233" s="1">
        <v>515.6</v>
      </c>
      <c r="J233" s="1">
        <v>515.6</v>
      </c>
      <c r="K233" s="8">
        <v>49</v>
      </c>
      <c r="L233" s="47" t="s">
        <v>7</v>
      </c>
      <c r="M233" s="44">
        <v>192927.20800000001</v>
      </c>
      <c r="N233" s="25" t="str">
        <f t="shared" si="8"/>
        <v>г.Астрахань, ул. Капитанская, 30Ремонт внутридомовых инженерных систем водоснабжения</v>
      </c>
      <c r="O233" s="21" t="s">
        <v>425</v>
      </c>
      <c r="P233" s="21" t="s">
        <v>649</v>
      </c>
      <c r="Q233" s="21"/>
      <c r="R233" s="21"/>
      <c r="S233" s="8">
        <v>1</v>
      </c>
      <c r="T233" s="19" t="s">
        <v>354</v>
      </c>
      <c r="X233" s="71"/>
      <c r="Y233" s="71"/>
    </row>
    <row r="234" spans="1:25" ht="54.75" customHeight="1" x14ac:dyDescent="0.25">
      <c r="A234" s="35">
        <v>1104</v>
      </c>
      <c r="B234" s="96">
        <v>2019</v>
      </c>
      <c r="C234" s="31" t="s">
        <v>350</v>
      </c>
      <c r="D234" s="3" t="s">
        <v>92</v>
      </c>
      <c r="E234" s="97">
        <v>1971</v>
      </c>
      <c r="F234" s="1">
        <v>2873.3</v>
      </c>
      <c r="G234" s="2">
        <v>56</v>
      </c>
      <c r="H234" s="2">
        <v>56</v>
      </c>
      <c r="I234" s="1">
        <v>2241.17</v>
      </c>
      <c r="J234" s="1">
        <v>2241.17</v>
      </c>
      <c r="K234" s="8">
        <v>90</v>
      </c>
      <c r="L234" s="25" t="s">
        <v>7</v>
      </c>
      <c r="M234" s="98">
        <v>838600.99060000002</v>
      </c>
      <c r="N234" s="25" t="str">
        <f t="shared" si="8"/>
        <v>г.Астрахань, ул. Калинина/ул. Кр.Набережная, 30/60 литер АРемонт внутридомовых инженерных систем водоснабжения</v>
      </c>
      <c r="O234" s="21" t="s">
        <v>342</v>
      </c>
      <c r="P234" s="21" t="s">
        <v>469</v>
      </c>
      <c r="Q234" s="1">
        <v>639136.80000000005</v>
      </c>
      <c r="R234" s="19" t="s">
        <v>653</v>
      </c>
      <c r="S234" s="84">
        <v>1</v>
      </c>
      <c r="T234" s="19" t="s">
        <v>347</v>
      </c>
      <c r="X234" s="71"/>
      <c r="Y234" s="71" t="s">
        <v>638</v>
      </c>
    </row>
    <row r="235" spans="1:25" ht="91.5" hidden="1" customHeight="1" x14ac:dyDescent="0.25">
      <c r="A235" s="35">
        <v>1104</v>
      </c>
      <c r="B235" s="96">
        <v>2019</v>
      </c>
      <c r="C235" s="31" t="s">
        <v>350</v>
      </c>
      <c r="D235" s="3" t="s">
        <v>92</v>
      </c>
      <c r="E235" s="97">
        <v>1971</v>
      </c>
      <c r="F235" s="1">
        <v>2873.3</v>
      </c>
      <c r="G235" s="2">
        <v>56</v>
      </c>
      <c r="H235" s="2">
        <v>56</v>
      </c>
      <c r="I235" s="1">
        <v>2241.17</v>
      </c>
      <c r="J235" s="1">
        <v>2241.17</v>
      </c>
      <c r="K235" s="8">
        <v>90</v>
      </c>
      <c r="L235" s="25" t="s">
        <v>9</v>
      </c>
      <c r="M235" s="98">
        <v>1280963.1251999999</v>
      </c>
      <c r="N235" s="25" t="str">
        <f t="shared" si="8"/>
        <v>г.Астрахань, ул. Калинина/ул. Кр.Набережная, 30/60 литер АРемонт внутридомовых инженерных систем теплоснабжения</v>
      </c>
      <c r="O235" s="21" t="s">
        <v>448</v>
      </c>
      <c r="P235" s="21" t="s">
        <v>648</v>
      </c>
      <c r="Q235" s="1"/>
      <c r="R235" s="1"/>
      <c r="S235" s="84">
        <v>1</v>
      </c>
      <c r="T235" s="19" t="s">
        <v>354</v>
      </c>
      <c r="X235" s="71"/>
      <c r="Y235" s="71"/>
    </row>
    <row r="236" spans="1:25" ht="74.25" hidden="1" customHeight="1" x14ac:dyDescent="0.25">
      <c r="A236" s="33">
        <v>3136</v>
      </c>
      <c r="B236" s="96">
        <v>2019</v>
      </c>
      <c r="C236" s="31" t="s">
        <v>353</v>
      </c>
      <c r="D236" s="9" t="s">
        <v>91</v>
      </c>
      <c r="E236" s="2">
        <v>1978</v>
      </c>
      <c r="F236" s="1">
        <v>2774.1</v>
      </c>
      <c r="G236" s="2">
        <v>66</v>
      </c>
      <c r="H236" s="2">
        <v>66</v>
      </c>
      <c r="I236" s="1">
        <v>2101.9</v>
      </c>
      <c r="J236" s="1">
        <v>2101.9</v>
      </c>
      <c r="K236" s="8">
        <v>129</v>
      </c>
      <c r="L236" s="25" t="s">
        <v>7</v>
      </c>
      <c r="M236" s="44">
        <v>1520892.0279999999</v>
      </c>
      <c r="N236" s="25" t="str">
        <f t="shared" si="8"/>
        <v>г.Астрахань, ул. Зеленая, 68аРемонт внутридомовых инженерных систем водоснабжения</v>
      </c>
      <c r="O236" s="21" t="s">
        <v>325</v>
      </c>
      <c r="P236" s="21" t="s">
        <v>473</v>
      </c>
      <c r="Q236" s="1">
        <v>0</v>
      </c>
      <c r="R236" s="1">
        <v>0</v>
      </c>
      <c r="S236" s="8">
        <v>1</v>
      </c>
      <c r="T236" s="19" t="s">
        <v>594</v>
      </c>
    </row>
    <row r="237" spans="1:25" ht="54.75" customHeight="1" x14ac:dyDescent="0.25">
      <c r="A237" s="33">
        <v>3137</v>
      </c>
      <c r="B237" s="96">
        <v>2019</v>
      </c>
      <c r="C237" s="80" t="s">
        <v>353</v>
      </c>
      <c r="D237" s="78" t="s">
        <v>91</v>
      </c>
      <c r="E237" s="2">
        <v>1978</v>
      </c>
      <c r="F237" s="1">
        <v>2774.1</v>
      </c>
      <c r="G237" s="2">
        <v>66</v>
      </c>
      <c r="H237" s="2">
        <v>66</v>
      </c>
      <c r="I237" s="1">
        <v>2101.9</v>
      </c>
      <c r="J237" s="1">
        <v>2101.9</v>
      </c>
      <c r="K237" s="8">
        <v>129</v>
      </c>
      <c r="L237" s="94" t="s">
        <v>6</v>
      </c>
      <c r="M237" s="27">
        <v>1837838.3030000001</v>
      </c>
      <c r="N237" s="25" t="str">
        <f t="shared" si="8"/>
        <v>г.Астрахань, ул. Зеленая, 68аРемонт фасада</v>
      </c>
      <c r="O237" s="61" t="s">
        <v>425</v>
      </c>
      <c r="P237" s="61" t="s">
        <v>464</v>
      </c>
      <c r="Q237" s="1">
        <v>1365709.2</v>
      </c>
      <c r="R237" s="19" t="s">
        <v>485</v>
      </c>
      <c r="S237" s="8">
        <v>1</v>
      </c>
      <c r="T237" s="57" t="s">
        <v>347</v>
      </c>
    </row>
    <row r="238" spans="1:25" ht="129" hidden="1" customHeight="1" x14ac:dyDescent="0.25">
      <c r="A238" s="33">
        <v>3137</v>
      </c>
      <c r="B238" s="96">
        <v>2019</v>
      </c>
      <c r="C238" s="31" t="s">
        <v>353</v>
      </c>
      <c r="D238" s="9" t="s">
        <v>91</v>
      </c>
      <c r="E238" s="97">
        <v>1978</v>
      </c>
      <c r="F238" s="1">
        <v>2774.1</v>
      </c>
      <c r="G238" s="2">
        <v>66</v>
      </c>
      <c r="H238" s="2">
        <v>66</v>
      </c>
      <c r="I238" s="1">
        <v>2101.9</v>
      </c>
      <c r="J238" s="1">
        <v>2101.9</v>
      </c>
      <c r="K238" s="8">
        <v>129</v>
      </c>
      <c r="L238" s="25" t="s">
        <v>9</v>
      </c>
      <c r="M238" s="98">
        <v>1201361.9639999999</v>
      </c>
      <c r="N238" s="25" t="str">
        <f t="shared" si="8"/>
        <v>г.Астрахань, ул. Зеленая, 68аРемонт внутридомовых инженерных систем теплоснабжения</v>
      </c>
      <c r="O238" s="21" t="s">
        <v>406</v>
      </c>
      <c r="P238" s="21" t="s">
        <v>435</v>
      </c>
      <c r="Q238" s="1">
        <v>0</v>
      </c>
      <c r="R238" s="1">
        <v>0</v>
      </c>
      <c r="S238" s="84">
        <v>1</v>
      </c>
      <c r="T238" s="19" t="s">
        <v>354</v>
      </c>
    </row>
    <row r="239" spans="1:25" ht="54.75" customHeight="1" x14ac:dyDescent="0.25">
      <c r="A239" s="33">
        <v>3137</v>
      </c>
      <c r="B239" s="96">
        <v>2019</v>
      </c>
      <c r="C239" s="31" t="s">
        <v>353</v>
      </c>
      <c r="D239" s="9" t="s">
        <v>91</v>
      </c>
      <c r="E239" s="2">
        <v>1978</v>
      </c>
      <c r="F239" s="1">
        <v>2774.1</v>
      </c>
      <c r="G239" s="2">
        <v>66</v>
      </c>
      <c r="H239" s="2">
        <v>66</v>
      </c>
      <c r="I239" s="1">
        <v>2101.9</v>
      </c>
      <c r="J239" s="1">
        <v>2101.9</v>
      </c>
      <c r="K239" s="8">
        <v>129</v>
      </c>
      <c r="L239" s="25" t="s">
        <v>10</v>
      </c>
      <c r="M239" s="27">
        <v>992433.10400000005</v>
      </c>
      <c r="N239" s="25" t="str">
        <f t="shared" si="8"/>
        <v>г.Астрахань, ул. Зеленая, 68аРемонт внутридомовых инженерных систем электроснабжения</v>
      </c>
      <c r="O239" s="21" t="s">
        <v>425</v>
      </c>
      <c r="P239" s="21" t="s">
        <v>464</v>
      </c>
      <c r="Q239" s="1">
        <v>1024345.2</v>
      </c>
      <c r="R239" s="19" t="s">
        <v>512</v>
      </c>
      <c r="S239" s="8">
        <v>1</v>
      </c>
      <c r="T239" s="19" t="s">
        <v>347</v>
      </c>
    </row>
    <row r="240" spans="1:25" ht="54.75" customHeight="1" x14ac:dyDescent="0.25">
      <c r="A240" s="33">
        <v>3136</v>
      </c>
      <c r="B240" s="96">
        <v>2019</v>
      </c>
      <c r="C240" s="31" t="s">
        <v>353</v>
      </c>
      <c r="D240" s="9" t="s">
        <v>333</v>
      </c>
      <c r="E240" s="2">
        <v>1971</v>
      </c>
      <c r="F240" s="1">
        <v>4996.8999999999996</v>
      </c>
      <c r="G240" s="2">
        <v>160</v>
      </c>
      <c r="H240" s="2">
        <v>160</v>
      </c>
      <c r="I240" s="1">
        <v>4064.6</v>
      </c>
      <c r="J240" s="1">
        <v>4064.6</v>
      </c>
      <c r="K240" s="8">
        <v>224</v>
      </c>
      <c r="L240" s="25" t="s">
        <v>9</v>
      </c>
      <c r="M240" s="44">
        <v>2323162.7759999996</v>
      </c>
      <c r="N240" s="25" t="str">
        <f t="shared" si="8"/>
        <v>г.Астрахань, ул. Зеленая, 68Ремонт внутридомовых инженерных систем теплоснабжения</v>
      </c>
      <c r="O240" s="21" t="s">
        <v>406</v>
      </c>
      <c r="P240" s="21" t="s">
        <v>435</v>
      </c>
      <c r="Q240" s="1">
        <v>1511144.18</v>
      </c>
      <c r="R240" s="1" t="s">
        <v>609</v>
      </c>
      <c r="S240" s="8">
        <v>1</v>
      </c>
      <c r="T240" s="19" t="s">
        <v>347</v>
      </c>
    </row>
    <row r="241" spans="1:24" ht="54.75" customHeight="1" x14ac:dyDescent="0.25">
      <c r="A241" s="33">
        <v>2518</v>
      </c>
      <c r="B241" s="96">
        <v>2019</v>
      </c>
      <c r="C241" s="29" t="s">
        <v>352</v>
      </c>
      <c r="D241" s="15" t="s">
        <v>286</v>
      </c>
      <c r="E241" s="2">
        <v>1979</v>
      </c>
      <c r="F241" s="1">
        <v>8068.7</v>
      </c>
      <c r="G241" s="2">
        <v>163</v>
      </c>
      <c r="H241" s="2">
        <v>163</v>
      </c>
      <c r="I241" s="1">
        <v>7478.2</v>
      </c>
      <c r="J241" s="1">
        <v>7478.2</v>
      </c>
      <c r="K241" s="8">
        <v>281</v>
      </c>
      <c r="L241" s="25" t="s">
        <v>15</v>
      </c>
      <c r="M241" s="27">
        <v>350000</v>
      </c>
      <c r="N241" s="25" t="str">
        <f t="shared" si="8"/>
        <v>г.Астрахань, ул. Звездная/ пр. Воробьева, 9/16Установка коллективных (общедомовых) приборов учета потребления тепловой энергии</v>
      </c>
      <c r="O241" s="21" t="s">
        <v>342</v>
      </c>
      <c r="P241" s="21" t="s">
        <v>469</v>
      </c>
      <c r="Q241" s="1">
        <v>709118.4</v>
      </c>
      <c r="R241" s="19" t="s">
        <v>571</v>
      </c>
      <c r="S241" s="8">
        <v>1</v>
      </c>
      <c r="T241" s="19" t="s">
        <v>347</v>
      </c>
    </row>
    <row r="242" spans="1:24" ht="54.75" customHeight="1" x14ac:dyDescent="0.25">
      <c r="A242" s="34">
        <v>2503</v>
      </c>
      <c r="B242" s="96">
        <v>2019</v>
      </c>
      <c r="C242" s="29" t="s">
        <v>352</v>
      </c>
      <c r="D242" s="15" t="s">
        <v>89</v>
      </c>
      <c r="E242" s="4">
        <v>1979</v>
      </c>
      <c r="F242" s="1">
        <v>5593.7</v>
      </c>
      <c r="G242" s="2">
        <v>99</v>
      </c>
      <c r="H242" s="2">
        <v>99</v>
      </c>
      <c r="I242" s="1">
        <v>3213.4</v>
      </c>
      <c r="J242" s="1">
        <v>3213.4</v>
      </c>
      <c r="K242" s="8">
        <v>202</v>
      </c>
      <c r="L242" s="25" t="s">
        <v>14</v>
      </c>
      <c r="M242" s="27">
        <v>7500000</v>
      </c>
      <c r="N242" s="25" t="str">
        <f t="shared" si="8"/>
        <v xml:space="preserve">г.Астрахань, ул. Звездная, 5,корп. 2Ремонт или замена лифтового оборудования, признанного непригодным для эксплуатации </v>
      </c>
      <c r="O242" s="53" t="s">
        <v>577</v>
      </c>
      <c r="P242" s="21" t="s">
        <v>547</v>
      </c>
      <c r="Q242" s="1">
        <f>1753634.66+1749870.09+1749870.08+1753634.66+1746266.81</f>
        <v>8753276.3000000007</v>
      </c>
      <c r="R242" s="1" t="s">
        <v>632</v>
      </c>
      <c r="S242" s="8">
        <v>1</v>
      </c>
      <c r="T242" s="19" t="s">
        <v>347</v>
      </c>
    </row>
    <row r="243" spans="1:24" ht="54.75" customHeight="1" x14ac:dyDescent="0.25">
      <c r="A243" s="34">
        <v>2334</v>
      </c>
      <c r="B243" s="96">
        <v>2019</v>
      </c>
      <c r="C243" s="29" t="s">
        <v>352</v>
      </c>
      <c r="D243" s="15" t="s">
        <v>281</v>
      </c>
      <c r="E243" s="4">
        <v>1981</v>
      </c>
      <c r="F243" s="1">
        <v>8304.6</v>
      </c>
      <c r="G243" s="2">
        <v>125</v>
      </c>
      <c r="H243" s="2">
        <v>125</v>
      </c>
      <c r="I243" s="1">
        <v>7259.6</v>
      </c>
      <c r="J243" s="1">
        <v>7259.6</v>
      </c>
      <c r="K243" s="8">
        <v>369</v>
      </c>
      <c r="L243" s="25" t="s">
        <v>14</v>
      </c>
      <c r="M243" s="27">
        <v>9000000</v>
      </c>
      <c r="N243" s="25" t="str">
        <f t="shared" si="8"/>
        <v xml:space="preserve">г.Астрахань, ул. Батайская, 23Ремонт или замена лифтового оборудования, признанного непригодным для эксплуатации </v>
      </c>
      <c r="O243" s="70" t="s">
        <v>577</v>
      </c>
      <c r="P243" s="61" t="s">
        <v>535</v>
      </c>
      <c r="Q243" s="1">
        <f>1756818.59+1753154.7+1749687.73+1748182.3+1753516.93+1756771.75</f>
        <v>10518132</v>
      </c>
      <c r="R243" s="1" t="s">
        <v>632</v>
      </c>
      <c r="S243" s="8">
        <v>1</v>
      </c>
      <c r="T243" s="57" t="s">
        <v>347</v>
      </c>
    </row>
    <row r="244" spans="1:24" ht="54.75" customHeight="1" x14ac:dyDescent="0.25">
      <c r="A244" s="33">
        <v>3332</v>
      </c>
      <c r="B244" s="96">
        <v>2019</v>
      </c>
      <c r="C244" s="31" t="s">
        <v>353</v>
      </c>
      <c r="D244" s="20" t="s">
        <v>139</v>
      </c>
      <c r="E244" s="100">
        <v>1983</v>
      </c>
      <c r="F244" s="1">
        <v>7866</v>
      </c>
      <c r="G244" s="2">
        <v>240</v>
      </c>
      <c r="H244" s="2">
        <v>240</v>
      </c>
      <c r="I244" s="1">
        <v>6842.9</v>
      </c>
      <c r="J244" s="1">
        <v>6842.9</v>
      </c>
      <c r="K244" s="8">
        <v>437</v>
      </c>
      <c r="L244" s="25" t="s">
        <v>14</v>
      </c>
      <c r="M244" s="107">
        <v>7500000</v>
      </c>
      <c r="N244" s="25" t="str">
        <f t="shared" si="8"/>
        <v xml:space="preserve">г.Астрахань, ул. Савушкина, 46Ремонт или замена лифтового оборудования, признанного непригодным для эксплуатации </v>
      </c>
      <c r="O244" s="21" t="s">
        <v>326</v>
      </c>
      <c r="P244" s="21" t="s">
        <v>356</v>
      </c>
      <c r="Q244" s="19">
        <v>7474973.1600000001</v>
      </c>
      <c r="R244" s="19" t="s">
        <v>430</v>
      </c>
      <c r="S244" s="84">
        <v>1</v>
      </c>
      <c r="T244" s="19" t="s">
        <v>347</v>
      </c>
      <c r="U244" s="64"/>
      <c r="V244" s="64"/>
      <c r="X244" s="64"/>
    </row>
    <row r="245" spans="1:24" ht="54.75" customHeight="1" x14ac:dyDescent="0.25">
      <c r="A245" s="34">
        <v>3236</v>
      </c>
      <c r="B245" s="96">
        <v>2019</v>
      </c>
      <c r="C245" s="31" t="s">
        <v>353</v>
      </c>
      <c r="D245" s="22" t="s">
        <v>296</v>
      </c>
      <c r="E245" s="100">
        <v>2003</v>
      </c>
      <c r="F245" s="1">
        <v>4105.1000000000004</v>
      </c>
      <c r="G245" s="2">
        <v>126</v>
      </c>
      <c r="H245" s="2">
        <v>126</v>
      </c>
      <c r="I245" s="1">
        <v>3758.6</v>
      </c>
      <c r="J245" s="1">
        <v>3758.6</v>
      </c>
      <c r="K245" s="8">
        <v>328</v>
      </c>
      <c r="L245" s="25" t="s">
        <v>14</v>
      </c>
      <c r="M245" s="107">
        <v>9000000</v>
      </c>
      <c r="N245" s="25" t="str">
        <f t="shared" si="8"/>
        <v xml:space="preserve">г.Астрахань, ул. Румынская, 18Ремонт или замена лифтового оборудования, признанного непригодным для эксплуатации </v>
      </c>
      <c r="O245" s="53" t="s">
        <v>577</v>
      </c>
      <c r="P245" s="21" t="s">
        <v>359</v>
      </c>
      <c r="Q245" s="19">
        <v>10038791.58</v>
      </c>
      <c r="R245" s="19" t="s">
        <v>441</v>
      </c>
      <c r="S245" s="84">
        <v>1</v>
      </c>
      <c r="T245" s="19" t="s">
        <v>347</v>
      </c>
    </row>
    <row r="246" spans="1:24" ht="54.75" customHeight="1" x14ac:dyDescent="0.25">
      <c r="A246" s="33">
        <v>2496</v>
      </c>
      <c r="B246" s="96">
        <v>2019</v>
      </c>
      <c r="C246" s="29" t="s">
        <v>352</v>
      </c>
      <c r="D246" s="15" t="s">
        <v>88</v>
      </c>
      <c r="E246" s="97">
        <v>1984</v>
      </c>
      <c r="F246" s="1">
        <v>8428.2000000000007</v>
      </c>
      <c r="G246" s="2">
        <v>144</v>
      </c>
      <c r="H246" s="2">
        <v>144</v>
      </c>
      <c r="I246" s="1">
        <v>7826.5</v>
      </c>
      <c r="J246" s="1">
        <v>7826.5</v>
      </c>
      <c r="K246" s="8">
        <v>356</v>
      </c>
      <c r="L246" s="25" t="s">
        <v>10</v>
      </c>
      <c r="M246" s="98">
        <v>3695360.24</v>
      </c>
      <c r="N246" s="25" t="str">
        <f t="shared" si="8"/>
        <v>г.Астрахань, ул. Звездная, 49,корп. 2Ремонт внутридомовых инженерных систем электроснабжения</v>
      </c>
      <c r="O246" s="21" t="s">
        <v>425</v>
      </c>
      <c r="P246" s="21" t="s">
        <v>464</v>
      </c>
      <c r="Q246" s="1">
        <v>3576555.6</v>
      </c>
      <c r="R246" s="19" t="s">
        <v>560</v>
      </c>
      <c r="S246" s="84">
        <v>1</v>
      </c>
      <c r="T246" s="19" t="s">
        <v>347</v>
      </c>
    </row>
    <row r="247" spans="1:24" ht="54.75" customHeight="1" x14ac:dyDescent="0.25">
      <c r="A247" s="33">
        <v>1267</v>
      </c>
      <c r="B247" s="96">
        <v>2019</v>
      </c>
      <c r="C247" s="21" t="s">
        <v>350</v>
      </c>
      <c r="D247" s="20" t="s">
        <v>109</v>
      </c>
      <c r="E247" s="21">
        <v>1987</v>
      </c>
      <c r="F247" s="1">
        <v>10075</v>
      </c>
      <c r="G247" s="2">
        <v>179</v>
      </c>
      <c r="H247" s="2">
        <v>179</v>
      </c>
      <c r="I247" s="1">
        <v>7858.5</v>
      </c>
      <c r="J247" s="1">
        <v>7858.5</v>
      </c>
      <c r="K247" s="8">
        <v>314</v>
      </c>
      <c r="L247" s="25" t="s">
        <v>14</v>
      </c>
      <c r="M247" s="26">
        <v>7500000</v>
      </c>
      <c r="N247" s="25" t="str">
        <f t="shared" ref="N247:N278" si="9">CONCATENATE(D247,L247)</f>
        <v xml:space="preserve">г.Астрахань, ул. Куликова, 42,корп. 1Ремонт или замена лифтового оборудования, признанного непригодным для эксплуатации </v>
      </c>
      <c r="O247" s="21" t="s">
        <v>326</v>
      </c>
      <c r="P247" s="21" t="s">
        <v>355</v>
      </c>
      <c r="Q247" s="19">
        <f>1455322.8+1455456+1472431.2+1455452.4+1455319.2</f>
        <v>7293981.6000000006</v>
      </c>
      <c r="R247" s="19" t="s">
        <v>401</v>
      </c>
      <c r="S247" s="8">
        <v>1</v>
      </c>
      <c r="T247" s="19" t="s">
        <v>347</v>
      </c>
    </row>
    <row r="248" spans="1:24" ht="72.75" hidden="1" customHeight="1" x14ac:dyDescent="0.25">
      <c r="A248" s="34">
        <v>2495</v>
      </c>
      <c r="B248" s="96">
        <v>2019</v>
      </c>
      <c r="C248" s="29" t="s">
        <v>352</v>
      </c>
      <c r="D248" s="15" t="s">
        <v>87</v>
      </c>
      <c r="E248" s="2">
        <v>1986</v>
      </c>
      <c r="F248" s="1">
        <v>8068.2</v>
      </c>
      <c r="G248" s="2">
        <v>144</v>
      </c>
      <c r="H248" s="2">
        <v>144</v>
      </c>
      <c r="I248" s="1">
        <v>7837.6</v>
      </c>
      <c r="J248" s="1">
        <v>7837.6</v>
      </c>
      <c r="K248" s="8">
        <v>361</v>
      </c>
      <c r="L248" s="25" t="s">
        <v>6</v>
      </c>
      <c r="M248" s="27">
        <v>1280000</v>
      </c>
      <c r="N248" s="25" t="str">
        <f t="shared" si="9"/>
        <v>г.Астрахань, ул. Звездная, 49Ремонт фасада</v>
      </c>
      <c r="O248" s="21" t="s">
        <v>558</v>
      </c>
      <c r="P248" s="21" t="s">
        <v>393</v>
      </c>
      <c r="Q248" s="1">
        <v>0</v>
      </c>
      <c r="R248" s="1">
        <v>0</v>
      </c>
      <c r="S248" s="8">
        <v>1</v>
      </c>
      <c r="T248" s="19" t="s">
        <v>354</v>
      </c>
    </row>
    <row r="249" spans="1:24" ht="85.5" hidden="1" customHeight="1" x14ac:dyDescent="0.25">
      <c r="A249" s="42">
        <v>2495</v>
      </c>
      <c r="B249" s="96">
        <v>2019</v>
      </c>
      <c r="C249" s="29" t="s">
        <v>352</v>
      </c>
      <c r="D249" s="15" t="s">
        <v>87</v>
      </c>
      <c r="E249" s="2">
        <v>1986</v>
      </c>
      <c r="F249" s="1">
        <v>8068.2</v>
      </c>
      <c r="G249" s="2">
        <v>144</v>
      </c>
      <c r="H249" s="2">
        <v>144</v>
      </c>
      <c r="I249" s="1">
        <v>7837.6</v>
      </c>
      <c r="J249" s="1">
        <v>7837.6</v>
      </c>
      <c r="K249" s="8">
        <v>361</v>
      </c>
      <c r="L249" s="25" t="s">
        <v>5</v>
      </c>
      <c r="M249" s="27">
        <v>1488000</v>
      </c>
      <c r="N249" s="25" t="str">
        <f t="shared" si="9"/>
        <v>г.Астрахань, ул. Звездная, 49Ремонт крыши</v>
      </c>
      <c r="O249" s="21" t="s">
        <v>558</v>
      </c>
      <c r="P249" s="21" t="s">
        <v>392</v>
      </c>
      <c r="Q249" s="1">
        <v>0</v>
      </c>
      <c r="R249" s="1">
        <v>0</v>
      </c>
      <c r="S249" s="8">
        <v>1</v>
      </c>
      <c r="T249" s="19" t="s">
        <v>354</v>
      </c>
    </row>
    <row r="250" spans="1:24" ht="54.75" customHeight="1" x14ac:dyDescent="0.25">
      <c r="A250" s="35">
        <v>2486</v>
      </c>
      <c r="B250" s="96">
        <v>2019</v>
      </c>
      <c r="C250" s="29" t="s">
        <v>352</v>
      </c>
      <c r="D250" s="15" t="s">
        <v>86</v>
      </c>
      <c r="E250" s="2">
        <v>1985</v>
      </c>
      <c r="F250" s="1">
        <v>6061.8</v>
      </c>
      <c r="G250" s="2">
        <v>108</v>
      </c>
      <c r="H250" s="2">
        <v>108</v>
      </c>
      <c r="I250" s="1">
        <v>5628.9</v>
      </c>
      <c r="J250" s="1">
        <v>5628.9</v>
      </c>
      <c r="K250" s="8">
        <v>257</v>
      </c>
      <c r="L250" s="25" t="s">
        <v>10</v>
      </c>
      <c r="M250" s="27">
        <v>2657741.4240000001</v>
      </c>
      <c r="N250" s="25" t="str">
        <f t="shared" si="9"/>
        <v>г.Астрахань, ул. Звездная, 43,корп. 1Ремонт внутридомовых инженерных систем электроснабжения</v>
      </c>
      <c r="O250" s="21" t="s">
        <v>425</v>
      </c>
      <c r="P250" s="21" t="s">
        <v>464</v>
      </c>
      <c r="Q250" s="1">
        <v>3410606.4</v>
      </c>
      <c r="R250" s="4" t="s">
        <v>593</v>
      </c>
      <c r="S250" s="4">
        <v>1</v>
      </c>
      <c r="T250" s="19" t="s">
        <v>347</v>
      </c>
      <c r="U250" s="73">
        <v>3410606.4</v>
      </c>
      <c r="V250" s="71"/>
      <c r="X250" s="71"/>
    </row>
    <row r="251" spans="1:24" ht="54.75" customHeight="1" x14ac:dyDescent="0.25">
      <c r="A251" s="33">
        <v>319</v>
      </c>
      <c r="B251" s="96">
        <v>2019</v>
      </c>
      <c r="C251" s="31" t="s">
        <v>351</v>
      </c>
      <c r="D251" s="3" t="s">
        <v>84</v>
      </c>
      <c r="E251" s="2">
        <v>1992</v>
      </c>
      <c r="F251" s="1">
        <v>5199.7</v>
      </c>
      <c r="G251" s="2">
        <v>93</v>
      </c>
      <c r="H251" s="2">
        <v>91</v>
      </c>
      <c r="I251" s="1">
        <v>2561.3000000000002</v>
      </c>
      <c r="J251" s="1">
        <v>2317.9</v>
      </c>
      <c r="K251" s="8">
        <v>217</v>
      </c>
      <c r="L251" s="25" t="s">
        <v>6</v>
      </c>
      <c r="M251" s="27">
        <v>2239523.8810000001</v>
      </c>
      <c r="N251" s="25" t="str">
        <f t="shared" si="9"/>
        <v>г.Астрахань, ул. Дзержинского, 46Ремонт фасада</v>
      </c>
      <c r="O251" s="21" t="s">
        <v>425</v>
      </c>
      <c r="P251" s="21" t="s">
        <v>464</v>
      </c>
      <c r="Q251" s="1">
        <v>1592871.6</v>
      </c>
      <c r="R251" s="19" t="s">
        <v>560</v>
      </c>
      <c r="S251" s="8">
        <v>1</v>
      </c>
      <c r="T251" s="19" t="s">
        <v>347</v>
      </c>
    </row>
    <row r="252" spans="1:24" ht="54.75" customHeight="1" x14ac:dyDescent="0.25">
      <c r="A252" s="33">
        <v>319</v>
      </c>
      <c r="B252" s="96">
        <v>2019</v>
      </c>
      <c r="C252" s="31" t="s">
        <v>351</v>
      </c>
      <c r="D252" s="3" t="s">
        <v>84</v>
      </c>
      <c r="E252" s="2">
        <v>1992</v>
      </c>
      <c r="F252" s="1">
        <v>5199.7</v>
      </c>
      <c r="G252" s="2">
        <v>93</v>
      </c>
      <c r="H252" s="2">
        <v>91</v>
      </c>
      <c r="I252" s="1">
        <v>2561.3000000000002</v>
      </c>
      <c r="J252" s="1">
        <v>2317.9</v>
      </c>
      <c r="K252" s="8">
        <v>217</v>
      </c>
      <c r="L252" s="25" t="s">
        <v>5</v>
      </c>
      <c r="M252" s="27">
        <v>2427907.4960000003</v>
      </c>
      <c r="N252" s="25" t="str">
        <f t="shared" si="9"/>
        <v>г.Астрахань, ул. Дзержинского, 46Ремонт крыши</v>
      </c>
      <c r="O252" s="21" t="s">
        <v>425</v>
      </c>
      <c r="P252" s="21" t="s">
        <v>464</v>
      </c>
      <c r="Q252" s="1">
        <v>988576.8</v>
      </c>
      <c r="R252" s="21" t="s">
        <v>493</v>
      </c>
      <c r="S252" s="8">
        <v>1</v>
      </c>
      <c r="T252" s="19" t="s">
        <v>347</v>
      </c>
    </row>
    <row r="253" spans="1:24" ht="54.75" customHeight="1" x14ac:dyDescent="0.25">
      <c r="A253" s="33">
        <v>3135</v>
      </c>
      <c r="B253" s="96">
        <v>2019</v>
      </c>
      <c r="C253" s="80" t="s">
        <v>353</v>
      </c>
      <c r="D253" s="78" t="s">
        <v>83</v>
      </c>
      <c r="E253" s="2">
        <v>1975</v>
      </c>
      <c r="F253" s="1">
        <v>1009.5</v>
      </c>
      <c r="G253" s="2">
        <v>22</v>
      </c>
      <c r="H253" s="2">
        <v>22</v>
      </c>
      <c r="I253" s="1">
        <v>916.5</v>
      </c>
      <c r="J253" s="1">
        <v>916.5</v>
      </c>
      <c r="K253" s="8">
        <v>40</v>
      </c>
      <c r="L253" s="94" t="s">
        <v>6</v>
      </c>
      <c r="M253" s="27">
        <v>801360.10499999998</v>
      </c>
      <c r="N253" s="25" t="str">
        <f t="shared" si="9"/>
        <v>г.Астрахань, ул. Дальняя, 88гРемонт фасада</v>
      </c>
      <c r="O253" s="61" t="s">
        <v>406</v>
      </c>
      <c r="P253" s="61" t="s">
        <v>418</v>
      </c>
      <c r="Q253" s="1">
        <v>640328.57999999996</v>
      </c>
      <c r="R253" s="19" t="s">
        <v>523</v>
      </c>
      <c r="S253" s="8">
        <v>1</v>
      </c>
      <c r="T253" s="57" t="s">
        <v>347</v>
      </c>
    </row>
    <row r="254" spans="1:24" ht="140.25" hidden="1" customHeight="1" x14ac:dyDescent="0.25">
      <c r="A254" s="33">
        <v>3134</v>
      </c>
      <c r="B254" s="96">
        <v>2019</v>
      </c>
      <c r="C254" s="31" t="s">
        <v>353</v>
      </c>
      <c r="D254" s="9" t="s">
        <v>82</v>
      </c>
      <c r="E254" s="97">
        <v>1974</v>
      </c>
      <c r="F254" s="1">
        <v>1004.8</v>
      </c>
      <c r="G254" s="2">
        <v>22</v>
      </c>
      <c r="H254" s="2">
        <v>22</v>
      </c>
      <c r="I254" s="1">
        <v>915.4</v>
      </c>
      <c r="J254" s="1">
        <v>915.4</v>
      </c>
      <c r="K254" s="8">
        <v>62</v>
      </c>
      <c r="L254" s="25" t="s">
        <v>6</v>
      </c>
      <c r="M254" s="98">
        <v>800398.29799999995</v>
      </c>
      <c r="N254" s="25" t="str">
        <f t="shared" si="9"/>
        <v>г.Астрахань, ул. Дальняя, 88вРемонт фасада</v>
      </c>
      <c r="O254" s="21" t="s">
        <v>558</v>
      </c>
      <c r="P254" s="21" t="s">
        <v>393</v>
      </c>
      <c r="Q254" s="1">
        <v>0</v>
      </c>
      <c r="R254" s="1">
        <v>0</v>
      </c>
      <c r="S254" s="84">
        <v>1</v>
      </c>
      <c r="T254" s="19" t="s">
        <v>354</v>
      </c>
    </row>
    <row r="255" spans="1:24" ht="54.75" customHeight="1" x14ac:dyDescent="0.25">
      <c r="A255" s="33">
        <v>3134</v>
      </c>
      <c r="B255" s="96">
        <v>2019</v>
      </c>
      <c r="C255" s="31" t="s">
        <v>353</v>
      </c>
      <c r="D255" s="9" t="s">
        <v>82</v>
      </c>
      <c r="E255" s="2">
        <v>1974</v>
      </c>
      <c r="F255" s="1">
        <v>1004.8</v>
      </c>
      <c r="G255" s="2">
        <v>22</v>
      </c>
      <c r="H255" s="2">
        <v>22</v>
      </c>
      <c r="I255" s="1">
        <v>915.4</v>
      </c>
      <c r="J255" s="1">
        <v>915.4</v>
      </c>
      <c r="K255" s="8">
        <v>62</v>
      </c>
      <c r="L255" s="25" t="s">
        <v>5</v>
      </c>
      <c r="M255" s="27">
        <v>867725.96799999999</v>
      </c>
      <c r="N255" s="25" t="str">
        <f t="shared" si="9"/>
        <v>г.Астрахань, ул. Дальняя, 88вРемонт крыши</v>
      </c>
      <c r="O255" s="21" t="s">
        <v>406</v>
      </c>
      <c r="P255" s="21" t="s">
        <v>418</v>
      </c>
      <c r="Q255" s="1">
        <v>1028076.82</v>
      </c>
      <c r="R255" s="19" t="s">
        <v>521</v>
      </c>
      <c r="S255" s="8">
        <v>1</v>
      </c>
      <c r="T255" s="19" t="s">
        <v>347</v>
      </c>
    </row>
    <row r="256" spans="1:24" ht="54.75" customHeight="1" x14ac:dyDescent="0.25">
      <c r="A256" s="33">
        <v>3134</v>
      </c>
      <c r="B256" s="96">
        <v>2019</v>
      </c>
      <c r="C256" s="80" t="s">
        <v>353</v>
      </c>
      <c r="D256" s="78" t="s">
        <v>82</v>
      </c>
      <c r="E256" s="2">
        <v>1974</v>
      </c>
      <c r="F256" s="1">
        <v>1004.8</v>
      </c>
      <c r="G256" s="2">
        <v>22</v>
      </c>
      <c r="H256" s="2">
        <v>22</v>
      </c>
      <c r="I256" s="1">
        <v>915.4</v>
      </c>
      <c r="J256" s="1">
        <v>915.4</v>
      </c>
      <c r="K256" s="8">
        <v>62</v>
      </c>
      <c r="L256" s="94" t="s">
        <v>8</v>
      </c>
      <c r="M256" s="27">
        <v>221627.49400000001</v>
      </c>
      <c r="N256" s="25" t="str">
        <f t="shared" si="9"/>
        <v>г.Астрахань, ул. Дальняя, 88вРемонт внутридомовых инженерных систем водоотведения</v>
      </c>
      <c r="O256" s="61" t="s">
        <v>406</v>
      </c>
      <c r="P256" s="61" t="s">
        <v>456</v>
      </c>
      <c r="Q256" s="1">
        <v>251243.85</v>
      </c>
      <c r="R256" s="19" t="s">
        <v>512</v>
      </c>
      <c r="S256" s="8">
        <v>1</v>
      </c>
      <c r="T256" s="57" t="s">
        <v>347</v>
      </c>
      <c r="U256" s="71"/>
    </row>
    <row r="257" spans="1:25" ht="54.75" customHeight="1" x14ac:dyDescent="0.25">
      <c r="A257" s="33">
        <v>3132</v>
      </c>
      <c r="B257" s="96">
        <v>2019</v>
      </c>
      <c r="C257" s="31" t="s">
        <v>353</v>
      </c>
      <c r="D257" s="9" t="s">
        <v>81</v>
      </c>
      <c r="E257" s="97">
        <v>1972</v>
      </c>
      <c r="F257" s="1">
        <v>999</v>
      </c>
      <c r="G257" s="2">
        <v>22</v>
      </c>
      <c r="H257" s="2">
        <v>22</v>
      </c>
      <c r="I257" s="1">
        <v>906.6</v>
      </c>
      <c r="J257" s="1">
        <v>906.6</v>
      </c>
      <c r="K257" s="8">
        <v>53</v>
      </c>
      <c r="L257" s="25" t="s">
        <v>5</v>
      </c>
      <c r="M257" s="98">
        <v>859384.272</v>
      </c>
      <c r="N257" s="25" t="str">
        <f t="shared" si="9"/>
        <v>г.Астрахань, ул. Дальняя, 88аРемонт крыши</v>
      </c>
      <c r="O257" s="21" t="s">
        <v>425</v>
      </c>
      <c r="P257" s="21" t="s">
        <v>464</v>
      </c>
      <c r="Q257" s="1">
        <v>1232473.2</v>
      </c>
      <c r="R257" s="19" t="s">
        <v>506</v>
      </c>
      <c r="S257" s="84">
        <v>1</v>
      </c>
      <c r="T257" s="19" t="s">
        <v>347</v>
      </c>
    </row>
    <row r="258" spans="1:25" ht="46.5" hidden="1" customHeight="1" x14ac:dyDescent="0.25">
      <c r="A258" s="33">
        <v>3131</v>
      </c>
      <c r="B258" s="96">
        <v>2019</v>
      </c>
      <c r="C258" s="31" t="s">
        <v>353</v>
      </c>
      <c r="D258" s="9" t="s">
        <v>80</v>
      </c>
      <c r="E258" s="2">
        <v>1936</v>
      </c>
      <c r="F258" s="1">
        <v>599.9</v>
      </c>
      <c r="G258" s="2">
        <v>21</v>
      </c>
      <c r="H258" s="2">
        <v>21</v>
      </c>
      <c r="I258" s="1">
        <v>548.6</v>
      </c>
      <c r="J258" s="1">
        <v>548.6</v>
      </c>
      <c r="K258" s="8">
        <v>29</v>
      </c>
      <c r="L258" s="25" t="s">
        <v>10</v>
      </c>
      <c r="M258" s="27">
        <v>259026.97600000002</v>
      </c>
      <c r="N258" s="25" t="str">
        <f t="shared" si="9"/>
        <v>г.Астрахань, ул. Галлея, 10Ремонт внутридомовых инженерных систем электроснабжения</v>
      </c>
      <c r="O258" s="21" t="s">
        <v>325</v>
      </c>
      <c r="P258" s="21" t="s">
        <v>416</v>
      </c>
      <c r="Q258" s="1">
        <v>0</v>
      </c>
      <c r="R258" s="1">
        <v>0</v>
      </c>
      <c r="S258" s="8">
        <v>1</v>
      </c>
      <c r="T258" s="19" t="s">
        <v>594</v>
      </c>
    </row>
    <row r="259" spans="1:25" ht="30" hidden="1" customHeight="1" x14ac:dyDescent="0.25">
      <c r="A259" s="33">
        <v>284</v>
      </c>
      <c r="B259" s="96">
        <v>2019</v>
      </c>
      <c r="C259" s="31" t="s">
        <v>351</v>
      </c>
      <c r="D259" s="41" t="s">
        <v>79</v>
      </c>
      <c r="E259" s="2">
        <v>1956</v>
      </c>
      <c r="F259" s="1">
        <v>254.6</v>
      </c>
      <c r="G259" s="2">
        <v>8</v>
      </c>
      <c r="H259" s="2">
        <v>8</v>
      </c>
      <c r="I259" s="1">
        <v>151.4</v>
      </c>
      <c r="J259" s="1">
        <v>151.4</v>
      </c>
      <c r="K259" s="8">
        <v>12</v>
      </c>
      <c r="L259" s="25" t="s">
        <v>7</v>
      </c>
      <c r="M259" s="27">
        <v>56650.852000000006</v>
      </c>
      <c r="N259" s="25" t="str">
        <f t="shared" si="9"/>
        <v>г.Астрахань, ул. Гагарина, 100Ремонт внутридомовых инженерных систем водоснабжения</v>
      </c>
      <c r="O259" s="21" t="s">
        <v>342</v>
      </c>
      <c r="P259" s="21" t="s">
        <v>469</v>
      </c>
      <c r="Q259" s="1">
        <v>0</v>
      </c>
      <c r="R259" s="1">
        <v>0</v>
      </c>
      <c r="S259" s="8">
        <v>1</v>
      </c>
      <c r="T259" s="19" t="s">
        <v>559</v>
      </c>
    </row>
    <row r="260" spans="1:25" ht="55.5" hidden="1" customHeight="1" x14ac:dyDescent="0.25">
      <c r="A260" s="33">
        <v>228</v>
      </c>
      <c r="B260" s="96">
        <v>2019</v>
      </c>
      <c r="C260" s="31" t="s">
        <v>351</v>
      </c>
      <c r="D260" s="3" t="s">
        <v>78</v>
      </c>
      <c r="E260" s="2">
        <v>1960</v>
      </c>
      <c r="F260" s="1">
        <v>315.5</v>
      </c>
      <c r="G260" s="2">
        <v>8</v>
      </c>
      <c r="H260" s="2">
        <v>8</v>
      </c>
      <c r="I260" s="1">
        <v>209.8</v>
      </c>
      <c r="J260" s="1">
        <v>209.8</v>
      </c>
      <c r="K260" s="8">
        <v>20</v>
      </c>
      <c r="L260" s="25" t="s">
        <v>12</v>
      </c>
      <c r="M260" s="27">
        <v>89794.400000000009</v>
      </c>
      <c r="N260" s="25" t="str">
        <f t="shared" si="9"/>
        <v xml:space="preserve">г.Астрахань, ул. Вильямса/ ул. Пятигорская, 23б/23Ремонт фундамента многоквартирного дома </v>
      </c>
      <c r="O260" s="21" t="s">
        <v>558</v>
      </c>
      <c r="P260" s="21" t="s">
        <v>393</v>
      </c>
      <c r="Q260" s="1">
        <v>0</v>
      </c>
      <c r="R260" s="1">
        <v>0</v>
      </c>
      <c r="S260" s="8">
        <v>1</v>
      </c>
      <c r="T260" s="19" t="s">
        <v>354</v>
      </c>
      <c r="X260" s="1">
        <v>2749515.6</v>
      </c>
      <c r="Y260" s="19" t="s">
        <v>582</v>
      </c>
    </row>
    <row r="261" spans="1:25" ht="54.75" customHeight="1" x14ac:dyDescent="0.25">
      <c r="A261" s="33">
        <v>210</v>
      </c>
      <c r="B261" s="96">
        <v>2019</v>
      </c>
      <c r="C261" s="31" t="s">
        <v>351</v>
      </c>
      <c r="D261" s="3" t="s">
        <v>77</v>
      </c>
      <c r="E261" s="2">
        <v>1965</v>
      </c>
      <c r="F261" s="1">
        <v>3523.5</v>
      </c>
      <c r="G261" s="2">
        <v>82</v>
      </c>
      <c r="H261" s="2">
        <v>80</v>
      </c>
      <c r="I261" s="1">
        <v>2325.8000000000002</v>
      </c>
      <c r="J261" s="1">
        <v>2132.9</v>
      </c>
      <c r="K261" s="8">
        <v>178</v>
      </c>
      <c r="L261" s="25" t="s">
        <v>9</v>
      </c>
      <c r="M261" s="27">
        <v>1329334.2479999999</v>
      </c>
      <c r="N261" s="25" t="str">
        <f t="shared" si="9"/>
        <v>г.Астрахань, ул. В.Мейера, 4Ремонт внутридомовых инженерных систем теплоснабжения</v>
      </c>
      <c r="O261" s="21" t="s">
        <v>425</v>
      </c>
      <c r="P261" s="21" t="s">
        <v>464</v>
      </c>
      <c r="Q261" s="1">
        <v>3540488.86</v>
      </c>
      <c r="R261" s="19" t="s">
        <v>502</v>
      </c>
      <c r="S261" s="8">
        <v>1</v>
      </c>
      <c r="T261" s="19" t="s">
        <v>347</v>
      </c>
      <c r="X261" s="1">
        <v>1643486.4</v>
      </c>
      <c r="Y261" s="19" t="s">
        <v>581</v>
      </c>
    </row>
    <row r="262" spans="1:25" ht="30" hidden="1" customHeight="1" x14ac:dyDescent="0.25">
      <c r="A262" s="33">
        <v>924</v>
      </c>
      <c r="B262" s="96">
        <v>2019</v>
      </c>
      <c r="C262" s="31" t="s">
        <v>350</v>
      </c>
      <c r="D262" s="3" t="s">
        <v>76</v>
      </c>
      <c r="E262" s="2">
        <v>1988</v>
      </c>
      <c r="F262" s="1">
        <v>8091.9</v>
      </c>
      <c r="G262" s="2">
        <v>158</v>
      </c>
      <c r="H262" s="2">
        <v>158</v>
      </c>
      <c r="I262" s="1">
        <v>6311.68</v>
      </c>
      <c r="J262" s="1">
        <v>6311.68</v>
      </c>
      <c r="K262" s="8">
        <v>252</v>
      </c>
      <c r="L262" s="25" t="s">
        <v>9</v>
      </c>
      <c r="M262" s="27">
        <v>3607503.8207999999</v>
      </c>
      <c r="N262" s="25" t="str">
        <f t="shared" si="9"/>
        <v>г.Астрахань, ул. В.Барсовой, 12,корп. 1Ремонт внутридомовых инженерных систем теплоснабжения</v>
      </c>
      <c r="O262" s="21" t="s">
        <v>342</v>
      </c>
      <c r="P262" s="21" t="s">
        <v>469</v>
      </c>
      <c r="Q262" s="1">
        <v>0</v>
      </c>
      <c r="R262" s="1">
        <v>0</v>
      </c>
      <c r="S262" s="8">
        <v>1</v>
      </c>
      <c r="T262" s="19" t="s">
        <v>354</v>
      </c>
      <c r="X262" s="1"/>
      <c r="Y262" s="1"/>
    </row>
    <row r="263" spans="1:25" ht="54.75" customHeight="1" x14ac:dyDescent="0.25">
      <c r="A263" s="33">
        <v>924</v>
      </c>
      <c r="B263" s="96">
        <v>2019</v>
      </c>
      <c r="C263" s="21" t="s">
        <v>350</v>
      </c>
      <c r="D263" s="20" t="s">
        <v>76</v>
      </c>
      <c r="E263" s="21">
        <v>1988</v>
      </c>
      <c r="F263" s="1">
        <v>8091.9</v>
      </c>
      <c r="G263" s="2">
        <v>158</v>
      </c>
      <c r="H263" s="2">
        <v>158</v>
      </c>
      <c r="I263" s="1">
        <v>6311.68</v>
      </c>
      <c r="J263" s="1">
        <v>6311.68</v>
      </c>
      <c r="K263" s="8">
        <v>252</v>
      </c>
      <c r="L263" s="25" t="s">
        <v>10</v>
      </c>
      <c r="M263" s="26">
        <v>2980122.8288000003</v>
      </c>
      <c r="N263" s="25" t="str">
        <f t="shared" si="9"/>
        <v>г.Астрахань, ул. В.Барсовой, 12,корп. 1Ремонт внутридомовых инженерных систем электроснабжения</v>
      </c>
      <c r="O263" s="21" t="s">
        <v>336</v>
      </c>
      <c r="P263" s="61" t="s">
        <v>348</v>
      </c>
      <c r="Q263" s="19">
        <v>2602903.9500000002</v>
      </c>
      <c r="R263" s="19" t="s">
        <v>513</v>
      </c>
      <c r="S263" s="8">
        <v>1</v>
      </c>
      <c r="T263" s="19" t="s">
        <v>347</v>
      </c>
      <c r="X263" s="19">
        <v>507951</v>
      </c>
      <c r="Y263" s="19" t="s">
        <v>581</v>
      </c>
    </row>
    <row r="264" spans="1:25" ht="54.75" customHeight="1" x14ac:dyDescent="0.25">
      <c r="A264" s="33">
        <v>923</v>
      </c>
      <c r="B264" s="96">
        <v>2019</v>
      </c>
      <c r="C264" s="31" t="s">
        <v>350</v>
      </c>
      <c r="D264" s="3" t="s">
        <v>75</v>
      </c>
      <c r="E264" s="2">
        <v>1987</v>
      </c>
      <c r="F264" s="1">
        <v>9916</v>
      </c>
      <c r="G264" s="2">
        <v>193</v>
      </c>
      <c r="H264" s="2">
        <v>193</v>
      </c>
      <c r="I264" s="1">
        <v>7734.48</v>
      </c>
      <c r="J264" s="1">
        <v>7734.48</v>
      </c>
      <c r="K264" s="8">
        <v>309</v>
      </c>
      <c r="L264" s="25" t="s">
        <v>10</v>
      </c>
      <c r="M264" s="27">
        <v>3651912.0767999999</v>
      </c>
      <c r="N264" s="25" t="str">
        <f t="shared" si="9"/>
        <v>г.Астрахань, ул. В.Барсовой, 12Ремонт внутридомовых инженерных систем электроснабжения</v>
      </c>
      <c r="O264" s="21" t="s">
        <v>425</v>
      </c>
      <c r="P264" s="21" t="s">
        <v>464</v>
      </c>
      <c r="Q264" s="1">
        <v>4539885.5999999996</v>
      </c>
      <c r="R264" s="19" t="s">
        <v>560</v>
      </c>
      <c r="S264" s="8">
        <v>1</v>
      </c>
      <c r="T264" s="19" t="s">
        <v>347</v>
      </c>
      <c r="X264" s="19"/>
      <c r="Y264" s="19"/>
    </row>
    <row r="265" spans="1:25" ht="54.75" customHeight="1" x14ac:dyDescent="0.25">
      <c r="A265" s="33">
        <v>923</v>
      </c>
      <c r="B265" s="96">
        <v>2019</v>
      </c>
      <c r="C265" s="31" t="s">
        <v>350</v>
      </c>
      <c r="D265" s="3" t="s">
        <v>75</v>
      </c>
      <c r="E265" s="2">
        <v>1987</v>
      </c>
      <c r="F265" s="1">
        <v>9916</v>
      </c>
      <c r="G265" s="2">
        <v>193</v>
      </c>
      <c r="H265" s="2">
        <v>193</v>
      </c>
      <c r="I265" s="1">
        <v>7734.48</v>
      </c>
      <c r="J265" s="1">
        <v>7734.48</v>
      </c>
      <c r="K265" s="8">
        <v>309</v>
      </c>
      <c r="L265" s="25" t="s">
        <v>9</v>
      </c>
      <c r="M265" s="27">
        <v>4420719.3887999989</v>
      </c>
      <c r="N265" s="25" t="str">
        <f t="shared" si="9"/>
        <v>г.Астрахань, ул. В.Барсовой, 12Ремонт внутридомовых инженерных систем теплоснабжения</v>
      </c>
      <c r="O265" s="21" t="s">
        <v>425</v>
      </c>
      <c r="P265" s="21" t="s">
        <v>464</v>
      </c>
      <c r="Q265" s="1">
        <v>1881633.6</v>
      </c>
      <c r="R265" s="1" t="s">
        <v>593</v>
      </c>
      <c r="S265" s="8">
        <v>1</v>
      </c>
      <c r="T265" s="19" t="s">
        <v>347</v>
      </c>
      <c r="X265" s="19"/>
      <c r="Y265" s="19"/>
    </row>
    <row r="266" spans="1:25" ht="54.75" customHeight="1" x14ac:dyDescent="0.25">
      <c r="A266" s="33">
        <v>3193</v>
      </c>
      <c r="B266" s="96">
        <v>2019</v>
      </c>
      <c r="C266" s="31" t="s">
        <v>353</v>
      </c>
      <c r="D266" s="9" t="s">
        <v>74</v>
      </c>
      <c r="E266" s="2">
        <v>1966</v>
      </c>
      <c r="F266" s="1">
        <v>3205</v>
      </c>
      <c r="G266" s="2">
        <v>80</v>
      </c>
      <c r="H266" s="2">
        <v>80</v>
      </c>
      <c r="I266" s="1">
        <v>3153.8</v>
      </c>
      <c r="J266" s="1">
        <v>3153.8</v>
      </c>
      <c r="K266" s="8">
        <v>91</v>
      </c>
      <c r="L266" s="25" t="s">
        <v>7</v>
      </c>
      <c r="M266" s="27">
        <v>1180088.8840000001</v>
      </c>
      <c r="N266" s="25" t="str">
        <f t="shared" si="9"/>
        <v>г.Астрахань, ул. Ботвина, 97Ремонт внутридомовых инженерных систем водоснабжения</v>
      </c>
      <c r="O266" s="21" t="s">
        <v>342</v>
      </c>
      <c r="P266" s="21" t="s">
        <v>469</v>
      </c>
      <c r="Q266" s="1">
        <v>432548.4</v>
      </c>
      <c r="R266" s="1" t="s">
        <v>645</v>
      </c>
      <c r="S266" s="8">
        <v>1</v>
      </c>
      <c r="T266" s="19" t="s">
        <v>347</v>
      </c>
      <c r="Y266" s="71" t="s">
        <v>638</v>
      </c>
    </row>
    <row r="267" spans="1:25" ht="54.75" customHeight="1" x14ac:dyDescent="0.25">
      <c r="A267" s="33">
        <v>3193</v>
      </c>
      <c r="B267" s="96">
        <v>2019</v>
      </c>
      <c r="C267" s="31" t="s">
        <v>353</v>
      </c>
      <c r="D267" s="9" t="s">
        <v>74</v>
      </c>
      <c r="E267" s="2">
        <v>1966</v>
      </c>
      <c r="F267" s="1">
        <v>3205</v>
      </c>
      <c r="G267" s="2">
        <v>80</v>
      </c>
      <c r="H267" s="2">
        <v>80</v>
      </c>
      <c r="I267" s="1">
        <v>3153.8</v>
      </c>
      <c r="J267" s="1">
        <v>3153.8</v>
      </c>
      <c r="K267" s="8">
        <v>91</v>
      </c>
      <c r="L267" s="25" t="s">
        <v>8</v>
      </c>
      <c r="M267" s="27">
        <v>763566.51800000004</v>
      </c>
      <c r="N267" s="25" t="str">
        <f t="shared" si="9"/>
        <v>г.Астрахань, ул. Ботвина, 97Ремонт внутридомовых инженерных систем водоотведения</v>
      </c>
      <c r="O267" s="21" t="s">
        <v>342</v>
      </c>
      <c r="P267" s="21" t="s">
        <v>469</v>
      </c>
      <c r="Q267" s="1">
        <v>328166.40000000002</v>
      </c>
      <c r="R267" s="1" t="s">
        <v>645</v>
      </c>
      <c r="S267" s="8">
        <v>1</v>
      </c>
      <c r="T267" s="19" t="s">
        <v>347</v>
      </c>
      <c r="Y267" s="71" t="s">
        <v>638</v>
      </c>
    </row>
    <row r="268" spans="1:25" ht="30" hidden="1" customHeight="1" x14ac:dyDescent="0.25">
      <c r="A268" s="33">
        <v>3106</v>
      </c>
      <c r="B268" s="96">
        <v>2019</v>
      </c>
      <c r="C268" s="31" t="s">
        <v>353</v>
      </c>
      <c r="D268" s="22" t="s">
        <v>73</v>
      </c>
      <c r="E268" s="21">
        <v>1960</v>
      </c>
      <c r="F268" s="1">
        <v>688.3</v>
      </c>
      <c r="G268" s="2">
        <v>16</v>
      </c>
      <c r="H268" s="2">
        <v>16</v>
      </c>
      <c r="I268" s="1">
        <v>638.1</v>
      </c>
      <c r="J268" s="1">
        <v>638.1</v>
      </c>
      <c r="K268" s="8">
        <v>34</v>
      </c>
      <c r="L268" s="25" t="s">
        <v>12</v>
      </c>
      <c r="M268" s="26">
        <v>273106.8</v>
      </c>
      <c r="N268" s="25" t="str">
        <f t="shared" si="9"/>
        <v xml:space="preserve">г.Астрахань, ул. Ботвина, 93Ремонт фундамента многоквартирного дома </v>
      </c>
      <c r="O268" s="21" t="s">
        <v>325</v>
      </c>
      <c r="P268" s="21" t="s">
        <v>335</v>
      </c>
      <c r="Q268" s="19">
        <v>0</v>
      </c>
      <c r="R268" s="19">
        <v>0</v>
      </c>
      <c r="S268" s="8">
        <v>1</v>
      </c>
      <c r="T268" s="19" t="s">
        <v>550</v>
      </c>
    </row>
    <row r="269" spans="1:25" ht="54.75" customHeight="1" x14ac:dyDescent="0.25">
      <c r="A269" s="34">
        <v>2389</v>
      </c>
      <c r="B269" s="96">
        <v>2019</v>
      </c>
      <c r="C269" s="90" t="s">
        <v>352</v>
      </c>
      <c r="D269" s="81" t="s">
        <v>283</v>
      </c>
      <c r="E269" s="4">
        <v>1981</v>
      </c>
      <c r="F269" s="1">
        <v>2369.8000000000002</v>
      </c>
      <c r="G269" s="2">
        <v>36</v>
      </c>
      <c r="H269" s="2">
        <v>36</v>
      </c>
      <c r="I269" s="1">
        <v>1954.9</v>
      </c>
      <c r="J269" s="1">
        <v>1954.9</v>
      </c>
      <c r="K269" s="8">
        <v>108</v>
      </c>
      <c r="L269" s="94" t="s">
        <v>14</v>
      </c>
      <c r="M269" s="27">
        <v>3000000</v>
      </c>
      <c r="N269" s="25" t="str">
        <f t="shared" si="9"/>
        <v xml:space="preserve">г.Астрахань, ул. Боевая, 77Ремонт или замена лифтового оборудования, признанного непригодным для эксплуатации </v>
      </c>
      <c r="O269" s="70" t="s">
        <v>577</v>
      </c>
      <c r="P269" s="61" t="s">
        <v>546</v>
      </c>
      <c r="Q269" s="69">
        <f>1789682.4+1794063.15</f>
        <v>3583745.55</v>
      </c>
      <c r="R269" s="1" t="s">
        <v>632</v>
      </c>
      <c r="S269" s="8">
        <v>1</v>
      </c>
      <c r="T269" s="19" t="s">
        <v>347</v>
      </c>
    </row>
    <row r="270" spans="1:25" ht="54.75" customHeight="1" x14ac:dyDescent="0.25">
      <c r="A270" s="34">
        <v>2379</v>
      </c>
      <c r="B270" s="96">
        <v>2019</v>
      </c>
      <c r="C270" s="29" t="s">
        <v>352</v>
      </c>
      <c r="D270" s="15" t="s">
        <v>282</v>
      </c>
      <c r="E270" s="104">
        <v>1981</v>
      </c>
      <c r="F270" s="1">
        <v>2462.6999999999998</v>
      </c>
      <c r="G270" s="2">
        <v>34</v>
      </c>
      <c r="H270" s="2">
        <v>34</v>
      </c>
      <c r="I270" s="1">
        <v>1924.6</v>
      </c>
      <c r="J270" s="1">
        <v>1924.6</v>
      </c>
      <c r="K270" s="8">
        <v>102</v>
      </c>
      <c r="L270" s="25" t="s">
        <v>14</v>
      </c>
      <c r="M270" s="98">
        <v>1500000</v>
      </c>
      <c r="N270" s="25" t="str">
        <f t="shared" si="9"/>
        <v xml:space="preserve">г.Астрахань, ул. Боевая, 72а,корп. 1Ремонт или замена лифтового оборудования, признанного непригодным для эксплуатации </v>
      </c>
      <c r="O270" s="53" t="s">
        <v>577</v>
      </c>
      <c r="P270" s="21" t="s">
        <v>537</v>
      </c>
      <c r="Q270" s="1">
        <v>1387503.6</v>
      </c>
      <c r="R270" s="1" t="s">
        <v>643</v>
      </c>
      <c r="S270" s="84">
        <v>1</v>
      </c>
      <c r="T270" s="19" t="s">
        <v>347</v>
      </c>
    </row>
    <row r="271" spans="1:25" ht="54.75" customHeight="1" x14ac:dyDescent="0.25">
      <c r="A271" s="33">
        <v>2496</v>
      </c>
      <c r="B271" s="96">
        <v>2019</v>
      </c>
      <c r="C271" s="21" t="s">
        <v>352</v>
      </c>
      <c r="D271" s="20" t="s">
        <v>88</v>
      </c>
      <c r="E271" s="21">
        <v>1984</v>
      </c>
      <c r="F271" s="1">
        <v>8428.2000000000007</v>
      </c>
      <c r="G271" s="2">
        <v>144</v>
      </c>
      <c r="H271" s="2">
        <v>144</v>
      </c>
      <c r="I271" s="1">
        <v>7826.5</v>
      </c>
      <c r="J271" s="1">
        <v>7826.5</v>
      </c>
      <c r="K271" s="8">
        <v>356</v>
      </c>
      <c r="L271" s="25" t="s">
        <v>14</v>
      </c>
      <c r="M271" s="26">
        <v>6000000</v>
      </c>
      <c r="N271" s="25" t="str">
        <f t="shared" si="9"/>
        <v xml:space="preserve">г.Астрахань, ул. Звездная, 49,корп. 2Ремонт или замена лифтового оборудования, признанного непригодным для эксплуатации </v>
      </c>
      <c r="O271" s="21" t="s">
        <v>326</v>
      </c>
      <c r="P271" s="21" t="s">
        <v>357</v>
      </c>
      <c r="Q271" s="19">
        <f>1468631.31+1483383.68+1469386.39+1473913.93</f>
        <v>5895315.3099999996</v>
      </c>
      <c r="R271" s="19" t="s">
        <v>403</v>
      </c>
      <c r="S271" s="8">
        <v>1</v>
      </c>
      <c r="T271" s="19" t="s">
        <v>347</v>
      </c>
    </row>
    <row r="272" spans="1:25" ht="54.75" customHeight="1" x14ac:dyDescent="0.25">
      <c r="A272" s="33">
        <v>3251</v>
      </c>
      <c r="B272" s="96">
        <v>2019</v>
      </c>
      <c r="C272" s="31" t="s">
        <v>353</v>
      </c>
      <c r="D272" s="22" t="s">
        <v>72</v>
      </c>
      <c r="E272" s="21">
        <v>1989</v>
      </c>
      <c r="F272" s="1">
        <v>4661.8</v>
      </c>
      <c r="G272" s="2">
        <v>64</v>
      </c>
      <c r="H272" s="2">
        <v>64</v>
      </c>
      <c r="I272" s="1">
        <v>3663.9</v>
      </c>
      <c r="J272" s="1">
        <v>3663.9</v>
      </c>
      <c r="K272" s="8">
        <v>167</v>
      </c>
      <c r="L272" s="25" t="s">
        <v>7</v>
      </c>
      <c r="M272" s="26">
        <v>1370958.102</v>
      </c>
      <c r="N272" s="25" t="str">
        <f t="shared" si="9"/>
        <v>г.Астрахань, ул. Бабаевского, 31/2Ремонт внутридомовых инженерных систем водоснабжения</v>
      </c>
      <c r="O272" s="21" t="s">
        <v>343</v>
      </c>
      <c r="P272" s="21" t="s">
        <v>365</v>
      </c>
      <c r="Q272" s="19">
        <v>2886516</v>
      </c>
      <c r="R272" s="19" t="s">
        <v>579</v>
      </c>
      <c r="S272" s="8">
        <v>1</v>
      </c>
      <c r="T272" s="19" t="s">
        <v>347</v>
      </c>
    </row>
    <row r="273" spans="1:20" ht="54.75" customHeight="1" x14ac:dyDescent="0.25">
      <c r="A273" s="33">
        <v>3251</v>
      </c>
      <c r="B273" s="96">
        <v>2019</v>
      </c>
      <c r="C273" s="31" t="s">
        <v>353</v>
      </c>
      <c r="D273" s="22" t="s">
        <v>72</v>
      </c>
      <c r="E273" s="21">
        <v>1989</v>
      </c>
      <c r="F273" s="1">
        <v>4661.8</v>
      </c>
      <c r="G273" s="2">
        <v>64</v>
      </c>
      <c r="H273" s="2">
        <v>64</v>
      </c>
      <c r="I273" s="1">
        <v>3663.9</v>
      </c>
      <c r="J273" s="1">
        <v>3663.9</v>
      </c>
      <c r="K273" s="8">
        <v>167</v>
      </c>
      <c r="L273" s="25" t="s">
        <v>8</v>
      </c>
      <c r="M273" s="26">
        <v>887066.82900000003</v>
      </c>
      <c r="N273" s="25" t="str">
        <f t="shared" si="9"/>
        <v>г.Астрахань, ул. Бабаевского, 31/2Ремонт внутридомовых инженерных систем водоотведения</v>
      </c>
      <c r="O273" s="21" t="s">
        <v>343</v>
      </c>
      <c r="P273" s="21" t="s">
        <v>365</v>
      </c>
      <c r="Q273" s="19">
        <v>541372</v>
      </c>
      <c r="R273" s="19" t="s">
        <v>509</v>
      </c>
      <c r="S273" s="8">
        <v>1</v>
      </c>
      <c r="T273" s="19" t="s">
        <v>347</v>
      </c>
    </row>
    <row r="274" spans="1:20" ht="54.75" customHeight="1" x14ac:dyDescent="0.25">
      <c r="A274" s="33">
        <v>2330</v>
      </c>
      <c r="B274" s="96">
        <v>2019</v>
      </c>
      <c r="C274" s="21" t="s">
        <v>352</v>
      </c>
      <c r="D274" s="23" t="s">
        <v>71</v>
      </c>
      <c r="E274" s="21">
        <v>1961</v>
      </c>
      <c r="F274" s="1">
        <v>2093.4</v>
      </c>
      <c r="G274" s="2">
        <v>122</v>
      </c>
      <c r="H274" s="2">
        <v>122</v>
      </c>
      <c r="I274" s="1">
        <v>1922.4</v>
      </c>
      <c r="J274" s="1">
        <v>1922.4</v>
      </c>
      <c r="K274" s="8">
        <v>139</v>
      </c>
      <c r="L274" s="25" t="s">
        <v>10</v>
      </c>
      <c r="M274" s="26">
        <v>907680.38400000008</v>
      </c>
      <c r="N274" s="25" t="str">
        <f t="shared" si="9"/>
        <v>г.Астрахань, ул. Б.Хмельницкого/ул. Пороховая, 5/2Ремонт внутридомовых инженерных систем электроснабжения</v>
      </c>
      <c r="O274" s="21" t="s">
        <v>325</v>
      </c>
      <c r="P274" s="21" t="s">
        <v>344</v>
      </c>
      <c r="Q274" s="19">
        <v>623068.80000000005</v>
      </c>
      <c r="R274" s="19" t="s">
        <v>519</v>
      </c>
      <c r="S274" s="8">
        <v>1</v>
      </c>
      <c r="T274" s="19" t="s">
        <v>347</v>
      </c>
    </row>
    <row r="275" spans="1:20" ht="54.75" customHeight="1" x14ac:dyDescent="0.25">
      <c r="A275" s="33">
        <v>2321</v>
      </c>
      <c r="B275" s="96">
        <v>2019</v>
      </c>
      <c r="C275" s="29" t="s">
        <v>352</v>
      </c>
      <c r="D275" s="15" t="s">
        <v>70</v>
      </c>
      <c r="E275" s="2">
        <v>1955</v>
      </c>
      <c r="F275" s="1">
        <v>2377</v>
      </c>
      <c r="G275" s="2">
        <v>21</v>
      </c>
      <c r="H275" s="2">
        <v>21</v>
      </c>
      <c r="I275" s="1">
        <v>1394.1</v>
      </c>
      <c r="J275" s="1">
        <v>1394.1</v>
      </c>
      <c r="K275" s="8">
        <v>63</v>
      </c>
      <c r="L275" s="25" t="s">
        <v>7</v>
      </c>
      <c r="M275" s="27">
        <v>521644.33799999999</v>
      </c>
      <c r="N275" s="25" t="str">
        <f t="shared" si="9"/>
        <v>г.Астрахань, ул. Б.Хмельницкого/ ул. Боевая, 27/48Ремонт внутридомовых инженерных систем водоснабжения</v>
      </c>
      <c r="O275" s="21" t="s">
        <v>342</v>
      </c>
      <c r="P275" s="21" t="s">
        <v>469</v>
      </c>
      <c r="Q275" s="1">
        <v>94536</v>
      </c>
      <c r="R275" s="19" t="s">
        <v>571</v>
      </c>
      <c r="S275" s="8">
        <v>1</v>
      </c>
      <c r="T275" s="19" t="s">
        <v>347</v>
      </c>
    </row>
    <row r="276" spans="1:20" ht="54.75" customHeight="1" x14ac:dyDescent="0.25">
      <c r="A276" s="33">
        <v>2321</v>
      </c>
      <c r="B276" s="96">
        <v>2019</v>
      </c>
      <c r="C276" s="29" t="s">
        <v>352</v>
      </c>
      <c r="D276" s="15" t="s">
        <v>70</v>
      </c>
      <c r="E276" s="2">
        <v>1955</v>
      </c>
      <c r="F276" s="1">
        <v>2377</v>
      </c>
      <c r="G276" s="2">
        <v>21</v>
      </c>
      <c r="H276" s="2">
        <v>21</v>
      </c>
      <c r="I276" s="1">
        <v>1394.1</v>
      </c>
      <c r="J276" s="1">
        <v>1394.1</v>
      </c>
      <c r="K276" s="8">
        <v>63</v>
      </c>
      <c r="L276" s="25" t="s">
        <v>8</v>
      </c>
      <c r="M276" s="27">
        <v>337525.55099999998</v>
      </c>
      <c r="N276" s="25" t="str">
        <f t="shared" si="9"/>
        <v>г.Астрахань, ул. Б.Хмельницкого/ ул. Боевая, 27/48Ремонт внутридомовых инженерных систем водоотведения</v>
      </c>
      <c r="O276" s="21" t="s">
        <v>342</v>
      </c>
      <c r="P276" s="21" t="s">
        <v>469</v>
      </c>
      <c r="Q276" s="1">
        <v>196533.6</v>
      </c>
      <c r="R276" s="19" t="s">
        <v>571</v>
      </c>
      <c r="S276" s="8">
        <v>1</v>
      </c>
      <c r="T276" s="19" t="s">
        <v>347</v>
      </c>
    </row>
    <row r="277" spans="1:20" ht="30" hidden="1" customHeight="1" x14ac:dyDescent="0.25">
      <c r="A277" s="33">
        <v>2321</v>
      </c>
      <c r="B277" s="96">
        <v>2019</v>
      </c>
      <c r="C277" s="29" t="s">
        <v>352</v>
      </c>
      <c r="D277" s="15" t="s">
        <v>70</v>
      </c>
      <c r="E277" s="2">
        <v>1955</v>
      </c>
      <c r="F277" s="1">
        <v>2377</v>
      </c>
      <c r="G277" s="2">
        <v>21</v>
      </c>
      <c r="H277" s="2">
        <v>21</v>
      </c>
      <c r="I277" s="1">
        <v>1394.1</v>
      </c>
      <c r="J277" s="1">
        <v>1394.1</v>
      </c>
      <c r="K277" s="8">
        <v>63</v>
      </c>
      <c r="L277" s="25" t="s">
        <v>9</v>
      </c>
      <c r="M277" s="27">
        <v>796811.79599999986</v>
      </c>
      <c r="N277" s="25" t="str">
        <f t="shared" si="9"/>
        <v>г.Астрахань, ул. Б.Хмельницкого/ ул. Боевая, 27/48Ремонт внутридомовых инженерных систем теплоснабжения</v>
      </c>
      <c r="O277" s="21" t="s">
        <v>641</v>
      </c>
      <c r="P277" s="21" t="s">
        <v>615</v>
      </c>
      <c r="Q277" s="1"/>
      <c r="R277" s="1"/>
      <c r="S277" s="8">
        <v>1</v>
      </c>
      <c r="T277" s="37" t="s">
        <v>640</v>
      </c>
    </row>
    <row r="278" spans="1:20" ht="46.5" hidden="1" customHeight="1" x14ac:dyDescent="0.25">
      <c r="A278" s="33">
        <v>2316</v>
      </c>
      <c r="B278" s="96">
        <v>2019</v>
      </c>
      <c r="C278" s="29" t="s">
        <v>352</v>
      </c>
      <c r="D278" s="15" t="s">
        <v>69</v>
      </c>
      <c r="E278" s="2">
        <v>1961</v>
      </c>
      <c r="F278" s="1">
        <v>1582.9</v>
      </c>
      <c r="G278" s="2">
        <v>32</v>
      </c>
      <c r="H278" s="2">
        <v>32</v>
      </c>
      <c r="I278" s="1">
        <v>1487.4</v>
      </c>
      <c r="J278" s="1">
        <v>1487.4</v>
      </c>
      <c r="K278" s="8">
        <v>96</v>
      </c>
      <c r="L278" s="25" t="s">
        <v>7</v>
      </c>
      <c r="M278" s="27">
        <v>556555.33200000005</v>
      </c>
      <c r="N278" s="25" t="str">
        <f t="shared" si="9"/>
        <v>г.Астрахань, ул. Б.Хмельницкого, 8Ремонт внутридомовых инженерных систем водоснабжения</v>
      </c>
      <c r="O278" s="19" t="s">
        <v>601</v>
      </c>
      <c r="P278" s="29" t="s">
        <v>625</v>
      </c>
      <c r="Q278" s="1"/>
      <c r="R278" s="1"/>
      <c r="S278" s="8">
        <v>1</v>
      </c>
      <c r="T278" s="19" t="s">
        <v>354</v>
      </c>
    </row>
    <row r="279" spans="1:20" ht="43.5" hidden="1" customHeight="1" x14ac:dyDescent="0.25">
      <c r="A279" s="33">
        <v>2316</v>
      </c>
      <c r="B279" s="96">
        <v>2019</v>
      </c>
      <c r="C279" s="29" t="s">
        <v>352</v>
      </c>
      <c r="D279" s="15" t="s">
        <v>69</v>
      </c>
      <c r="E279" s="2">
        <v>1961</v>
      </c>
      <c r="F279" s="1">
        <v>1582.9</v>
      </c>
      <c r="G279" s="2">
        <v>32</v>
      </c>
      <c r="H279" s="2">
        <v>32</v>
      </c>
      <c r="I279" s="1">
        <v>1487.4</v>
      </c>
      <c r="J279" s="1">
        <v>1487.4</v>
      </c>
      <c r="K279" s="8">
        <v>96</v>
      </c>
      <c r="L279" s="25" t="s">
        <v>8</v>
      </c>
      <c r="M279" s="27">
        <v>360114.41400000005</v>
      </c>
      <c r="N279" s="25" t="str">
        <f t="shared" ref="N279:N310" si="10">CONCATENATE(D279,L279)</f>
        <v>г.Астрахань, ул. Б.Хмельницкого, 8Ремонт внутридомовых инженерных систем водоотведения</v>
      </c>
      <c r="O279" s="19" t="s">
        <v>601</v>
      </c>
      <c r="P279" s="29" t="s">
        <v>625</v>
      </c>
      <c r="Q279" s="1"/>
      <c r="R279" s="1"/>
      <c r="S279" s="8">
        <v>1</v>
      </c>
      <c r="T279" s="19" t="s">
        <v>354</v>
      </c>
    </row>
    <row r="280" spans="1:20" ht="42" hidden="1" customHeight="1" x14ac:dyDescent="0.25">
      <c r="A280" s="33">
        <v>2316</v>
      </c>
      <c r="B280" s="96">
        <v>2019</v>
      </c>
      <c r="C280" s="29" t="s">
        <v>352</v>
      </c>
      <c r="D280" s="15" t="s">
        <v>69</v>
      </c>
      <c r="E280" s="2">
        <v>1961</v>
      </c>
      <c r="F280" s="1">
        <v>1582.9</v>
      </c>
      <c r="G280" s="2">
        <v>32</v>
      </c>
      <c r="H280" s="2">
        <v>32</v>
      </c>
      <c r="I280" s="1">
        <v>1487.4</v>
      </c>
      <c r="J280" s="1">
        <v>1487.4</v>
      </c>
      <c r="K280" s="8">
        <v>96</v>
      </c>
      <c r="L280" s="25" t="s">
        <v>9</v>
      </c>
      <c r="M280" s="27">
        <v>850138.34399999992</v>
      </c>
      <c r="N280" s="25" t="str">
        <f t="shared" si="10"/>
        <v>г.Астрахань, ул. Б.Хмельницкого, 8Ремонт внутридомовых инженерных систем теплоснабжения</v>
      </c>
      <c r="O280" s="19" t="s">
        <v>601</v>
      </c>
      <c r="P280" s="29" t="s">
        <v>625</v>
      </c>
      <c r="Q280" s="1"/>
      <c r="R280" s="1"/>
      <c r="S280" s="8">
        <v>1</v>
      </c>
      <c r="T280" s="19" t="s">
        <v>354</v>
      </c>
    </row>
    <row r="281" spans="1:20" ht="54.75" customHeight="1" x14ac:dyDescent="0.25">
      <c r="A281" s="33">
        <v>2316</v>
      </c>
      <c r="B281" s="96">
        <v>2019</v>
      </c>
      <c r="C281" s="21" t="s">
        <v>352</v>
      </c>
      <c r="D281" s="23" t="s">
        <v>69</v>
      </c>
      <c r="E281" s="21">
        <v>1961</v>
      </c>
      <c r="F281" s="1">
        <v>1582.9</v>
      </c>
      <c r="G281" s="2">
        <v>32</v>
      </c>
      <c r="H281" s="2">
        <v>32</v>
      </c>
      <c r="I281" s="1">
        <v>1487.4</v>
      </c>
      <c r="J281" s="1">
        <v>1487.4</v>
      </c>
      <c r="K281" s="8">
        <v>96</v>
      </c>
      <c r="L281" s="25" t="s">
        <v>5</v>
      </c>
      <c r="M281" s="26">
        <v>1409936.2080000001</v>
      </c>
      <c r="N281" s="25" t="str">
        <f t="shared" si="10"/>
        <v>г.Астрахань, ул. Б.Хмельницкого, 8Ремонт крыши</v>
      </c>
      <c r="O281" s="21" t="s">
        <v>340</v>
      </c>
      <c r="P281" s="21" t="s">
        <v>364</v>
      </c>
      <c r="Q281" s="19">
        <f>1021114.95+79272.99</f>
        <v>1100387.94</v>
      </c>
      <c r="R281" s="19" t="s">
        <v>444</v>
      </c>
      <c r="S281" s="8">
        <v>1</v>
      </c>
      <c r="T281" s="19" t="s">
        <v>347</v>
      </c>
    </row>
    <row r="282" spans="1:20" ht="54.75" customHeight="1" x14ac:dyDescent="0.25">
      <c r="A282" s="33">
        <v>2316</v>
      </c>
      <c r="B282" s="96">
        <v>2019</v>
      </c>
      <c r="C282" s="61" t="s">
        <v>352</v>
      </c>
      <c r="D282" s="82" t="s">
        <v>69</v>
      </c>
      <c r="E282" s="21">
        <v>1961</v>
      </c>
      <c r="F282" s="1">
        <v>1582.9</v>
      </c>
      <c r="G282" s="2">
        <v>32</v>
      </c>
      <c r="H282" s="2">
        <v>32</v>
      </c>
      <c r="I282" s="1">
        <v>1487.4</v>
      </c>
      <c r="J282" s="1">
        <v>1487.4</v>
      </c>
      <c r="K282" s="8">
        <v>96</v>
      </c>
      <c r="L282" s="94" t="s">
        <v>6</v>
      </c>
      <c r="M282" s="26">
        <v>1300537.9380000001</v>
      </c>
      <c r="N282" s="25" t="str">
        <f t="shared" si="10"/>
        <v>г.Астрахань, ул. Б.Хмельницкого, 8Ремонт фасада</v>
      </c>
      <c r="O282" s="61" t="s">
        <v>340</v>
      </c>
      <c r="P282" s="61" t="s">
        <v>364</v>
      </c>
      <c r="Q282" s="19">
        <f>2490815.89+291262.97</f>
        <v>2782078.8600000003</v>
      </c>
      <c r="R282" s="19" t="s">
        <v>444</v>
      </c>
      <c r="S282" s="8">
        <v>1</v>
      </c>
      <c r="T282" s="57" t="s">
        <v>347</v>
      </c>
    </row>
    <row r="283" spans="1:20" ht="75" hidden="1" customHeight="1" x14ac:dyDescent="0.25">
      <c r="A283" s="33">
        <v>2312</v>
      </c>
      <c r="B283" s="96">
        <v>2019</v>
      </c>
      <c r="C283" s="29" t="s">
        <v>352</v>
      </c>
      <c r="D283" s="15" t="s">
        <v>68</v>
      </c>
      <c r="E283" s="97">
        <v>1974</v>
      </c>
      <c r="F283" s="1">
        <v>8314.6</v>
      </c>
      <c r="G283" s="2">
        <v>144</v>
      </c>
      <c r="H283" s="2">
        <v>144</v>
      </c>
      <c r="I283" s="1">
        <v>8103.6</v>
      </c>
      <c r="J283" s="1">
        <v>8103.6</v>
      </c>
      <c r="K283" s="8">
        <v>430</v>
      </c>
      <c r="L283" s="25" t="s">
        <v>7</v>
      </c>
      <c r="M283" s="98">
        <v>3032205.0480000004</v>
      </c>
      <c r="N283" s="25" t="str">
        <f t="shared" si="10"/>
        <v>г.Астрахань, ул. Б.Хмельницкого, 57Ремонт внутридомовых инженерных систем водоснабжения</v>
      </c>
      <c r="O283" s="21" t="s">
        <v>342</v>
      </c>
      <c r="P283" s="21" t="s">
        <v>469</v>
      </c>
      <c r="Q283" s="1">
        <v>0</v>
      </c>
      <c r="R283" s="1">
        <v>0</v>
      </c>
      <c r="S283" s="84">
        <v>1</v>
      </c>
      <c r="T283" s="19" t="s">
        <v>354</v>
      </c>
    </row>
    <row r="284" spans="1:20" ht="75" hidden="1" customHeight="1" x14ac:dyDescent="0.25">
      <c r="A284" s="33">
        <v>2312</v>
      </c>
      <c r="B284" s="96">
        <v>2019</v>
      </c>
      <c r="C284" s="29" t="s">
        <v>352</v>
      </c>
      <c r="D284" s="15" t="s">
        <v>68</v>
      </c>
      <c r="E284" s="2">
        <v>1974</v>
      </c>
      <c r="F284" s="1">
        <v>8314.6</v>
      </c>
      <c r="G284" s="2">
        <v>144</v>
      </c>
      <c r="H284" s="2">
        <v>144</v>
      </c>
      <c r="I284" s="1">
        <v>8103.6</v>
      </c>
      <c r="J284" s="1">
        <v>8103.6</v>
      </c>
      <c r="K284" s="8">
        <v>430</v>
      </c>
      <c r="L284" s="25" t="s">
        <v>8</v>
      </c>
      <c r="M284" s="27">
        <v>1961962.5960000001</v>
      </c>
      <c r="N284" s="25" t="str">
        <f t="shared" si="10"/>
        <v>г.Астрахань, ул. Б.Хмельницкого, 57Ремонт внутридомовых инженерных систем водоотведения</v>
      </c>
      <c r="O284" s="21" t="s">
        <v>342</v>
      </c>
      <c r="P284" s="21" t="s">
        <v>469</v>
      </c>
      <c r="Q284" s="1">
        <v>0</v>
      </c>
      <c r="R284" s="1">
        <v>0</v>
      </c>
      <c r="S284" s="8">
        <v>1</v>
      </c>
      <c r="T284" s="19" t="s">
        <v>354</v>
      </c>
    </row>
    <row r="285" spans="1:20" ht="54.75" customHeight="1" x14ac:dyDescent="0.25">
      <c r="A285" s="34">
        <v>2312</v>
      </c>
      <c r="B285" s="96">
        <v>2019</v>
      </c>
      <c r="C285" s="29" t="s">
        <v>352</v>
      </c>
      <c r="D285" s="15" t="s">
        <v>68</v>
      </c>
      <c r="E285" s="4">
        <v>1974</v>
      </c>
      <c r="F285" s="1">
        <v>8314.6</v>
      </c>
      <c r="G285" s="2">
        <v>144</v>
      </c>
      <c r="H285" s="2">
        <v>144</v>
      </c>
      <c r="I285" s="1">
        <v>8103.6</v>
      </c>
      <c r="J285" s="1">
        <v>8103.6</v>
      </c>
      <c r="K285" s="8">
        <v>430</v>
      </c>
      <c r="L285" s="25" t="s">
        <v>14</v>
      </c>
      <c r="M285" s="27">
        <v>6000000</v>
      </c>
      <c r="N285" s="25" t="str">
        <f t="shared" si="10"/>
        <v xml:space="preserve">г.Астрахань, ул. Б.Хмельницкого, 57Ремонт или замена лифтового оборудования, признанного непригодным для эксплуатации </v>
      </c>
      <c r="O285" s="21" t="s">
        <v>563</v>
      </c>
      <c r="P285" s="21" t="s">
        <v>566</v>
      </c>
      <c r="Q285" s="1">
        <v>7722556.4500000002</v>
      </c>
      <c r="R285" s="1" t="s">
        <v>635</v>
      </c>
      <c r="S285" s="8">
        <v>1</v>
      </c>
      <c r="T285" s="19" t="s">
        <v>347</v>
      </c>
    </row>
    <row r="286" spans="1:20" ht="54.75" customHeight="1" x14ac:dyDescent="0.25">
      <c r="A286" s="33">
        <v>2311</v>
      </c>
      <c r="B286" s="96">
        <v>2019</v>
      </c>
      <c r="C286" s="29" t="s">
        <v>352</v>
      </c>
      <c r="D286" s="15" t="s">
        <v>67</v>
      </c>
      <c r="E286" s="2">
        <v>1969</v>
      </c>
      <c r="F286" s="1">
        <v>2675.2</v>
      </c>
      <c r="G286" s="2">
        <v>57</v>
      </c>
      <c r="H286" s="2">
        <v>57</v>
      </c>
      <c r="I286" s="1">
        <v>2367.1999999999998</v>
      </c>
      <c r="J286" s="1">
        <v>2367.1999999999998</v>
      </c>
      <c r="K286" s="8">
        <v>174</v>
      </c>
      <c r="L286" s="25" t="s">
        <v>8</v>
      </c>
      <c r="M286" s="27">
        <v>573122.79200000002</v>
      </c>
      <c r="N286" s="25" t="str">
        <f t="shared" si="10"/>
        <v>г.Астрахань, ул. Б.Хмельницкого, 56Ремонт внутридомовых инженерных систем водоотведения</v>
      </c>
      <c r="O286" s="21" t="s">
        <v>425</v>
      </c>
      <c r="P286" s="21" t="s">
        <v>464</v>
      </c>
      <c r="Q286" s="1">
        <v>655281.6</v>
      </c>
      <c r="R286" s="1" t="s">
        <v>587</v>
      </c>
      <c r="S286" s="8">
        <v>1</v>
      </c>
      <c r="T286" s="19" t="s">
        <v>347</v>
      </c>
    </row>
    <row r="287" spans="1:20" ht="54.75" customHeight="1" x14ac:dyDescent="0.25">
      <c r="A287" s="35">
        <v>2311</v>
      </c>
      <c r="B287" s="96">
        <v>2019</v>
      </c>
      <c r="C287" s="29" t="s">
        <v>352</v>
      </c>
      <c r="D287" s="15" t="s">
        <v>67</v>
      </c>
      <c r="E287" s="2">
        <v>1969</v>
      </c>
      <c r="F287" s="1">
        <v>2675.2</v>
      </c>
      <c r="G287" s="2">
        <v>57</v>
      </c>
      <c r="H287" s="2">
        <v>57</v>
      </c>
      <c r="I287" s="1">
        <v>2367.1999999999998</v>
      </c>
      <c r="J287" s="1">
        <v>2367.1999999999998</v>
      </c>
      <c r="K287" s="8">
        <v>174</v>
      </c>
      <c r="L287" s="25" t="s">
        <v>9</v>
      </c>
      <c r="M287" s="27">
        <v>1352996.8319999997</v>
      </c>
      <c r="N287" s="25" t="str">
        <f t="shared" si="10"/>
        <v>г.Астрахань, ул. Б.Хмельницкого, 56Ремонт внутридомовых инженерных систем теплоснабжения</v>
      </c>
      <c r="O287" s="21" t="s">
        <v>425</v>
      </c>
      <c r="P287" s="21" t="s">
        <v>464</v>
      </c>
      <c r="Q287" s="1">
        <v>1123346.3999999999</v>
      </c>
      <c r="R287" s="1" t="s">
        <v>587</v>
      </c>
      <c r="S287" s="8">
        <v>1</v>
      </c>
      <c r="T287" s="19" t="s">
        <v>347</v>
      </c>
    </row>
    <row r="288" spans="1:20" ht="54.75" customHeight="1" x14ac:dyDescent="0.25">
      <c r="A288" s="35">
        <v>2305</v>
      </c>
      <c r="B288" s="96">
        <v>2019</v>
      </c>
      <c r="C288" s="90" t="s">
        <v>352</v>
      </c>
      <c r="D288" s="81" t="s">
        <v>66</v>
      </c>
      <c r="E288" s="2">
        <v>1961</v>
      </c>
      <c r="F288" s="1">
        <v>1909.6</v>
      </c>
      <c r="G288" s="2">
        <v>36</v>
      </c>
      <c r="H288" s="2">
        <v>36</v>
      </c>
      <c r="I288" s="1">
        <v>1404.1</v>
      </c>
      <c r="J288" s="1">
        <v>1404.1</v>
      </c>
      <c r="K288" s="8">
        <v>62</v>
      </c>
      <c r="L288" s="94" t="s">
        <v>8</v>
      </c>
      <c r="M288" s="27">
        <v>339946.65100000001</v>
      </c>
      <c r="N288" s="25" t="str">
        <f t="shared" si="10"/>
        <v>г.Астрахань, ул. Б.Хмельницкого, 50Ремонт внутридомовых инженерных систем водоотведения</v>
      </c>
      <c r="O288" s="61" t="s">
        <v>342</v>
      </c>
      <c r="P288" s="61" t="s">
        <v>417</v>
      </c>
      <c r="Q288" s="1">
        <v>349704</v>
      </c>
      <c r="R288" s="19" t="s">
        <v>530</v>
      </c>
      <c r="S288" s="8">
        <v>1</v>
      </c>
      <c r="T288" s="57" t="s">
        <v>347</v>
      </c>
    </row>
    <row r="289" spans="1:21" ht="54.75" customHeight="1" x14ac:dyDescent="0.25">
      <c r="A289" s="42">
        <v>2285</v>
      </c>
      <c r="B289" s="96">
        <v>2019</v>
      </c>
      <c r="C289" s="29" t="s">
        <v>352</v>
      </c>
      <c r="D289" s="15" t="s">
        <v>280</v>
      </c>
      <c r="E289" s="97">
        <v>1960</v>
      </c>
      <c r="F289" s="1">
        <v>1796.8</v>
      </c>
      <c r="G289" s="2">
        <v>27</v>
      </c>
      <c r="H289" s="2">
        <v>27</v>
      </c>
      <c r="I289" s="1">
        <v>1775.8</v>
      </c>
      <c r="J289" s="1">
        <v>1775.8</v>
      </c>
      <c r="K289" s="8">
        <v>83</v>
      </c>
      <c r="L289" s="25" t="s">
        <v>6</v>
      </c>
      <c r="M289" s="98">
        <v>550000</v>
      </c>
      <c r="N289" s="25" t="str">
        <f t="shared" si="10"/>
        <v>г.Астрахань, ул. Б.Хмельницкого, 36Ремонт фасада</v>
      </c>
      <c r="O289" s="21" t="s">
        <v>558</v>
      </c>
      <c r="P289" s="21" t="s">
        <v>393</v>
      </c>
      <c r="Q289" s="1">
        <v>981632.4</v>
      </c>
      <c r="R289" s="19" t="s">
        <v>560</v>
      </c>
      <c r="S289" s="84">
        <v>1</v>
      </c>
      <c r="T289" s="19" t="s">
        <v>347</v>
      </c>
    </row>
    <row r="290" spans="1:21" ht="54.75" customHeight="1" x14ac:dyDescent="0.25">
      <c r="A290" s="42">
        <v>2285</v>
      </c>
      <c r="B290" s="96">
        <v>2019</v>
      </c>
      <c r="C290" s="29" t="s">
        <v>352</v>
      </c>
      <c r="D290" s="15" t="s">
        <v>280</v>
      </c>
      <c r="E290" s="2">
        <v>1960</v>
      </c>
      <c r="F290" s="1">
        <v>1796.8</v>
      </c>
      <c r="G290" s="2">
        <v>27</v>
      </c>
      <c r="H290" s="2">
        <v>27</v>
      </c>
      <c r="I290" s="1">
        <v>1775.8</v>
      </c>
      <c r="J290" s="1">
        <v>1775.8</v>
      </c>
      <c r="K290" s="8">
        <v>83</v>
      </c>
      <c r="L290" s="25" t="s">
        <v>5</v>
      </c>
      <c r="M290" s="27">
        <v>460000</v>
      </c>
      <c r="N290" s="25" t="str">
        <f t="shared" si="10"/>
        <v>г.Астрахань, ул. Б.Хмельницкого, 36Ремонт крыши</v>
      </c>
      <c r="O290" s="21" t="s">
        <v>558</v>
      </c>
      <c r="P290" s="21" t="s">
        <v>392</v>
      </c>
      <c r="Q290" s="1">
        <v>2236730.4</v>
      </c>
      <c r="R290" s="19" t="s">
        <v>562</v>
      </c>
      <c r="S290" s="8">
        <v>1</v>
      </c>
      <c r="T290" s="19" t="s">
        <v>347</v>
      </c>
      <c r="U290" s="112"/>
    </row>
    <row r="291" spans="1:21" ht="54.75" customHeight="1" x14ac:dyDescent="0.25">
      <c r="A291" s="35">
        <v>2288</v>
      </c>
      <c r="B291" s="96">
        <v>2019</v>
      </c>
      <c r="C291" s="29" t="s">
        <v>352</v>
      </c>
      <c r="D291" s="15" t="s">
        <v>65</v>
      </c>
      <c r="E291" s="2">
        <v>1958</v>
      </c>
      <c r="F291" s="1">
        <v>1786.2</v>
      </c>
      <c r="G291" s="2">
        <v>27</v>
      </c>
      <c r="H291" s="2">
        <v>27</v>
      </c>
      <c r="I291" s="1">
        <v>1389.2</v>
      </c>
      <c r="J291" s="1">
        <v>1389.2</v>
      </c>
      <c r="K291" s="8">
        <v>81</v>
      </c>
      <c r="L291" s="25" t="s">
        <v>7</v>
      </c>
      <c r="M291" s="27">
        <v>519810.85600000003</v>
      </c>
      <c r="N291" s="25" t="str">
        <f t="shared" si="10"/>
        <v>г.Астрахань, ул. Б.Хмельницкого, 33Ремонт внутридомовых инженерных систем водоснабжения</v>
      </c>
      <c r="O291" s="21" t="s">
        <v>342</v>
      </c>
      <c r="P291" s="21" t="s">
        <v>417</v>
      </c>
      <c r="Q291" s="1">
        <v>201203</v>
      </c>
      <c r="R291" s="19" t="s">
        <v>554</v>
      </c>
      <c r="S291" s="8">
        <v>1</v>
      </c>
      <c r="T291" s="19" t="s">
        <v>347</v>
      </c>
    </row>
    <row r="292" spans="1:21" ht="54.75" customHeight="1" x14ac:dyDescent="0.25">
      <c r="A292" s="35">
        <v>2288</v>
      </c>
      <c r="B292" s="96">
        <v>2019</v>
      </c>
      <c r="C292" s="29" t="s">
        <v>352</v>
      </c>
      <c r="D292" s="15" t="s">
        <v>65</v>
      </c>
      <c r="E292" s="2">
        <v>1958</v>
      </c>
      <c r="F292" s="1">
        <v>1786.2</v>
      </c>
      <c r="G292" s="2">
        <v>27</v>
      </c>
      <c r="H292" s="2">
        <v>27</v>
      </c>
      <c r="I292" s="1">
        <v>1389.2</v>
      </c>
      <c r="J292" s="1">
        <v>1389.2</v>
      </c>
      <c r="K292" s="8">
        <v>81</v>
      </c>
      <c r="L292" s="25" t="s">
        <v>8</v>
      </c>
      <c r="M292" s="27">
        <v>336339.21200000006</v>
      </c>
      <c r="N292" s="25" t="str">
        <f t="shared" si="10"/>
        <v>г.Астрахань, ул. Б.Хмельницкого, 33Ремонт внутридомовых инженерных систем водоотведения</v>
      </c>
      <c r="O292" s="21" t="s">
        <v>342</v>
      </c>
      <c r="P292" s="21" t="s">
        <v>417</v>
      </c>
      <c r="Q292" s="1">
        <v>348161</v>
      </c>
      <c r="R292" s="19" t="s">
        <v>554</v>
      </c>
      <c r="S292" s="8">
        <v>1</v>
      </c>
      <c r="T292" s="19" t="s">
        <v>347</v>
      </c>
    </row>
    <row r="293" spans="1:21" ht="75.75" hidden="1" customHeight="1" x14ac:dyDescent="0.25">
      <c r="A293" s="35">
        <v>2286</v>
      </c>
      <c r="B293" s="96">
        <v>2019</v>
      </c>
      <c r="C293" s="29" t="s">
        <v>352</v>
      </c>
      <c r="D293" s="15" t="s">
        <v>64</v>
      </c>
      <c r="E293" s="2">
        <v>1955</v>
      </c>
      <c r="F293" s="1">
        <v>2151</v>
      </c>
      <c r="G293" s="2">
        <v>26</v>
      </c>
      <c r="H293" s="2">
        <v>26</v>
      </c>
      <c r="I293" s="1">
        <v>1407.9</v>
      </c>
      <c r="J293" s="1">
        <v>1407.9</v>
      </c>
      <c r="K293" s="8">
        <v>79</v>
      </c>
      <c r="L293" s="25" t="s">
        <v>15</v>
      </c>
      <c r="M293" s="27">
        <v>350000</v>
      </c>
      <c r="N293" s="25" t="str">
        <f t="shared" si="10"/>
        <v>г.Астрахань, ул. Б.Хмельницкого, 30Установка коллективных (общедомовых) приборов учета потребления тепловой энергии</v>
      </c>
      <c r="O293" s="21">
        <v>0</v>
      </c>
      <c r="P293" s="21" t="s">
        <v>462</v>
      </c>
      <c r="Q293" s="1">
        <v>0</v>
      </c>
      <c r="R293" s="1">
        <v>0</v>
      </c>
      <c r="S293" s="8">
        <v>1</v>
      </c>
      <c r="T293" s="19" t="s">
        <v>623</v>
      </c>
    </row>
    <row r="294" spans="1:21" ht="46.5" hidden="1" customHeight="1" x14ac:dyDescent="0.25">
      <c r="A294" s="35">
        <v>2277</v>
      </c>
      <c r="B294" s="96">
        <v>2019</v>
      </c>
      <c r="C294" s="29" t="s">
        <v>352</v>
      </c>
      <c r="D294" s="15" t="s">
        <v>63</v>
      </c>
      <c r="E294" s="2">
        <v>1964</v>
      </c>
      <c r="F294" s="1">
        <v>1526.6</v>
      </c>
      <c r="G294" s="2">
        <v>32</v>
      </c>
      <c r="H294" s="2">
        <v>32</v>
      </c>
      <c r="I294" s="1">
        <v>1501.7</v>
      </c>
      <c r="J294" s="1">
        <v>1501.7</v>
      </c>
      <c r="K294" s="8">
        <v>96</v>
      </c>
      <c r="L294" s="25" t="s">
        <v>9</v>
      </c>
      <c r="M294" s="27">
        <v>858311.652</v>
      </c>
      <c r="N294" s="25" t="str">
        <f t="shared" si="10"/>
        <v>г.Астрахань, ул. Б.Хмельницкого, 2,корп. 5Ремонт внутридомовых инженерных систем теплоснабжения</v>
      </c>
      <c r="O294" s="21" t="s">
        <v>641</v>
      </c>
      <c r="P294" s="21" t="s">
        <v>615</v>
      </c>
      <c r="Q294" s="1"/>
      <c r="R294" s="1"/>
      <c r="S294" s="8">
        <v>1</v>
      </c>
      <c r="T294" s="37" t="s">
        <v>640</v>
      </c>
    </row>
    <row r="295" spans="1:21" ht="54.75" customHeight="1" x14ac:dyDescent="0.25">
      <c r="A295" s="35">
        <v>2276</v>
      </c>
      <c r="B295" s="96">
        <v>2019</v>
      </c>
      <c r="C295" s="29" t="s">
        <v>352</v>
      </c>
      <c r="D295" s="15" t="s">
        <v>62</v>
      </c>
      <c r="E295" s="2">
        <v>1962</v>
      </c>
      <c r="F295" s="1">
        <v>2001.9</v>
      </c>
      <c r="G295" s="2">
        <v>32</v>
      </c>
      <c r="H295" s="2">
        <v>32</v>
      </c>
      <c r="I295" s="1">
        <v>1490.4</v>
      </c>
      <c r="J295" s="1">
        <v>1490.4</v>
      </c>
      <c r="K295" s="8">
        <v>96</v>
      </c>
      <c r="L295" s="25" t="s">
        <v>9</v>
      </c>
      <c r="M295" s="27">
        <v>851853.02399999998</v>
      </c>
      <c r="N295" s="25" t="str">
        <f t="shared" si="10"/>
        <v>г.Астрахань, ул. Б.Хмельницкого, 2,корп. 2Ремонт внутридомовых инженерных систем теплоснабжения</v>
      </c>
      <c r="O295" s="21" t="s">
        <v>342</v>
      </c>
      <c r="P295" s="21" t="s">
        <v>417</v>
      </c>
      <c r="Q295" s="1">
        <v>833871</v>
      </c>
      <c r="R295" s="19" t="s">
        <v>530</v>
      </c>
      <c r="S295" s="8">
        <v>1</v>
      </c>
      <c r="T295" s="19" t="s">
        <v>347</v>
      </c>
    </row>
    <row r="296" spans="1:21" ht="51.75" hidden="1" customHeight="1" x14ac:dyDescent="0.25">
      <c r="A296" s="35">
        <v>2276</v>
      </c>
      <c r="B296" s="96">
        <v>2019</v>
      </c>
      <c r="C296" s="29" t="s">
        <v>352</v>
      </c>
      <c r="D296" s="15" t="s">
        <v>62</v>
      </c>
      <c r="E296" s="2">
        <v>1962</v>
      </c>
      <c r="F296" s="1">
        <v>2001.9</v>
      </c>
      <c r="G296" s="2">
        <v>32</v>
      </c>
      <c r="H296" s="2">
        <v>32</v>
      </c>
      <c r="I296" s="1">
        <v>1490.4</v>
      </c>
      <c r="J296" s="1">
        <v>1490.4</v>
      </c>
      <c r="K296" s="8">
        <v>96</v>
      </c>
      <c r="L296" s="25" t="s">
        <v>15</v>
      </c>
      <c r="M296" s="27">
        <v>350000</v>
      </c>
      <c r="N296" s="25" t="str">
        <f t="shared" si="10"/>
        <v>г.Астрахань, ул. Б.Хмельницкого, 2,корп. 2Установка коллективных (общедомовых) приборов учета потребления тепловой энергии</v>
      </c>
      <c r="O296" s="21" t="s">
        <v>641</v>
      </c>
      <c r="P296" s="21" t="s">
        <v>615</v>
      </c>
      <c r="Q296" s="1"/>
      <c r="R296" s="1"/>
      <c r="S296" s="8">
        <v>1</v>
      </c>
      <c r="T296" s="37" t="s">
        <v>640</v>
      </c>
    </row>
    <row r="297" spans="1:21" ht="54.75" customHeight="1" x14ac:dyDescent="0.25">
      <c r="A297" s="33">
        <v>2263</v>
      </c>
      <c r="B297" s="96">
        <v>2019</v>
      </c>
      <c r="C297" s="29" t="s">
        <v>352</v>
      </c>
      <c r="D297" s="15" t="s">
        <v>61</v>
      </c>
      <c r="E297" s="2">
        <v>1956</v>
      </c>
      <c r="F297" s="1">
        <v>640</v>
      </c>
      <c r="G297" s="2">
        <v>8</v>
      </c>
      <c r="H297" s="2">
        <v>8</v>
      </c>
      <c r="I297" s="1">
        <v>406</v>
      </c>
      <c r="J297" s="1">
        <v>406</v>
      </c>
      <c r="K297" s="8">
        <v>23</v>
      </c>
      <c r="L297" s="25" t="s">
        <v>614</v>
      </c>
      <c r="M297" s="27">
        <v>151917.08000000002</v>
      </c>
      <c r="N297" s="25" t="str">
        <f t="shared" si="10"/>
        <v xml:space="preserve">г.Астрахань, ул. Б.Хмельницкого, 11,корп. 3Ремонт внутридомовых инженерных систем водоснабжения </v>
      </c>
      <c r="O297" s="21" t="s">
        <v>342</v>
      </c>
      <c r="P297" s="21" t="s">
        <v>469</v>
      </c>
      <c r="Q297" s="1">
        <v>93932.4</v>
      </c>
      <c r="R297" s="19" t="s">
        <v>569</v>
      </c>
      <c r="S297" s="8">
        <v>1</v>
      </c>
      <c r="T297" s="19" t="s">
        <v>347</v>
      </c>
    </row>
    <row r="298" spans="1:21" ht="54.75" customHeight="1" x14ac:dyDescent="0.25">
      <c r="A298" s="33">
        <v>2263</v>
      </c>
      <c r="B298" s="96">
        <v>2019</v>
      </c>
      <c r="C298" s="29" t="s">
        <v>352</v>
      </c>
      <c r="D298" s="15" t="s">
        <v>61</v>
      </c>
      <c r="E298" s="2">
        <v>1956</v>
      </c>
      <c r="F298" s="1">
        <v>640</v>
      </c>
      <c r="G298" s="2">
        <v>8</v>
      </c>
      <c r="H298" s="2">
        <v>8</v>
      </c>
      <c r="I298" s="1">
        <v>406</v>
      </c>
      <c r="J298" s="1">
        <v>406</v>
      </c>
      <c r="K298" s="8">
        <v>23</v>
      </c>
      <c r="L298" s="25" t="s">
        <v>8</v>
      </c>
      <c r="M298" s="27">
        <v>98296.66</v>
      </c>
      <c r="N298" s="25" t="str">
        <f t="shared" si="10"/>
        <v>г.Астрахань, ул. Б.Хмельницкого, 11,корп. 3Ремонт внутридомовых инженерных систем водоотведения</v>
      </c>
      <c r="O298" s="21" t="s">
        <v>342</v>
      </c>
      <c r="P298" s="21" t="s">
        <v>469</v>
      </c>
      <c r="Q298" s="1">
        <v>90955.199999999997</v>
      </c>
      <c r="R298" s="19" t="s">
        <v>569</v>
      </c>
      <c r="S298" s="8">
        <v>1</v>
      </c>
      <c r="T298" s="19" t="s">
        <v>347</v>
      </c>
    </row>
    <row r="299" spans="1:21" ht="58.5" hidden="1" customHeight="1" x14ac:dyDescent="0.25">
      <c r="A299" s="33">
        <v>2263</v>
      </c>
      <c r="B299" s="96">
        <v>2019</v>
      </c>
      <c r="C299" s="29" t="s">
        <v>352</v>
      </c>
      <c r="D299" s="15" t="s">
        <v>61</v>
      </c>
      <c r="E299" s="2">
        <v>1956</v>
      </c>
      <c r="F299" s="1">
        <v>640</v>
      </c>
      <c r="G299" s="2">
        <v>8</v>
      </c>
      <c r="H299" s="2">
        <v>8</v>
      </c>
      <c r="I299" s="1">
        <v>406</v>
      </c>
      <c r="J299" s="1">
        <v>406</v>
      </c>
      <c r="K299" s="8">
        <v>23</v>
      </c>
      <c r="L299" s="25" t="s">
        <v>9</v>
      </c>
      <c r="M299" s="27">
        <v>232053.36</v>
      </c>
      <c r="N299" s="25" t="str">
        <f t="shared" si="10"/>
        <v>г.Астрахань, ул. Б.Хмельницкого, 11,корп. 3Ремонт внутридомовых инженерных систем теплоснабжения</v>
      </c>
      <c r="O299" s="21" t="s">
        <v>342</v>
      </c>
      <c r="P299" s="21" t="s">
        <v>469</v>
      </c>
      <c r="Q299" s="1">
        <v>0</v>
      </c>
      <c r="R299" s="1">
        <v>0</v>
      </c>
      <c r="S299" s="8">
        <v>1</v>
      </c>
      <c r="T299" s="19" t="s">
        <v>354</v>
      </c>
    </row>
    <row r="300" spans="1:21" ht="55.5" hidden="1" customHeight="1" x14ac:dyDescent="0.25">
      <c r="A300" s="33">
        <v>2263</v>
      </c>
      <c r="B300" s="96">
        <v>2019</v>
      </c>
      <c r="C300" s="29" t="s">
        <v>352</v>
      </c>
      <c r="D300" s="15" t="s">
        <v>61</v>
      </c>
      <c r="E300" s="2">
        <v>1956</v>
      </c>
      <c r="F300" s="1">
        <v>640</v>
      </c>
      <c r="G300" s="2">
        <v>8</v>
      </c>
      <c r="H300" s="2">
        <v>8</v>
      </c>
      <c r="I300" s="1">
        <v>406</v>
      </c>
      <c r="J300" s="1">
        <v>406</v>
      </c>
      <c r="K300" s="8">
        <v>23</v>
      </c>
      <c r="L300" s="25" t="s">
        <v>10</v>
      </c>
      <c r="M300" s="27">
        <v>191696.96000000002</v>
      </c>
      <c r="N300" s="25" t="str">
        <f t="shared" si="10"/>
        <v>г.Астрахань, ул. Б.Хмельницкого, 11,корп. 3Ремонт внутридомовых инженерных систем электроснабжения</v>
      </c>
      <c r="O300" s="21" t="s">
        <v>325</v>
      </c>
      <c r="P300" s="21" t="s">
        <v>473</v>
      </c>
      <c r="Q300" s="1">
        <v>0</v>
      </c>
      <c r="R300" s="1">
        <v>0</v>
      </c>
      <c r="S300" s="8">
        <v>1</v>
      </c>
      <c r="T300" s="19" t="s">
        <v>594</v>
      </c>
    </row>
    <row r="301" spans="1:21" ht="54.75" customHeight="1" x14ac:dyDescent="0.25">
      <c r="A301" s="33">
        <v>2263</v>
      </c>
      <c r="B301" s="96">
        <v>2019</v>
      </c>
      <c r="C301" s="61" t="s">
        <v>352</v>
      </c>
      <c r="D301" s="82" t="s">
        <v>61</v>
      </c>
      <c r="E301" s="21">
        <v>1956</v>
      </c>
      <c r="F301" s="1">
        <v>640</v>
      </c>
      <c r="G301" s="2">
        <v>8</v>
      </c>
      <c r="H301" s="2">
        <v>8</v>
      </c>
      <c r="I301" s="1">
        <v>406</v>
      </c>
      <c r="J301" s="1">
        <v>406</v>
      </c>
      <c r="K301" s="8">
        <v>23</v>
      </c>
      <c r="L301" s="94" t="s">
        <v>6</v>
      </c>
      <c r="M301" s="26">
        <v>354994.22000000003</v>
      </c>
      <c r="N301" s="25" t="str">
        <f t="shared" si="10"/>
        <v>г.Астрахань, ул. Б.Хмельницкого, 11,корп. 3Ремонт фасада</v>
      </c>
      <c r="O301" s="61" t="s">
        <v>340</v>
      </c>
      <c r="P301" s="61" t="s">
        <v>364</v>
      </c>
      <c r="Q301" s="1">
        <v>1359625.72</v>
      </c>
      <c r="R301" s="19" t="s">
        <v>475</v>
      </c>
      <c r="S301" s="8">
        <v>1</v>
      </c>
      <c r="T301" s="19" t="s">
        <v>347</v>
      </c>
    </row>
    <row r="302" spans="1:21" ht="54.75" customHeight="1" x14ac:dyDescent="0.25">
      <c r="A302" s="33">
        <v>2260</v>
      </c>
      <c r="B302" s="96">
        <v>2019</v>
      </c>
      <c r="C302" s="21" t="s">
        <v>352</v>
      </c>
      <c r="D302" s="23" t="s">
        <v>60</v>
      </c>
      <c r="E302" s="100">
        <v>1960</v>
      </c>
      <c r="F302" s="1">
        <v>1819.3</v>
      </c>
      <c r="G302" s="2">
        <v>24</v>
      </c>
      <c r="H302" s="2">
        <v>24</v>
      </c>
      <c r="I302" s="1">
        <v>1165.3</v>
      </c>
      <c r="J302" s="1">
        <v>1165.3</v>
      </c>
      <c r="K302" s="8">
        <v>72</v>
      </c>
      <c r="L302" s="25" t="s">
        <v>6</v>
      </c>
      <c r="M302" s="107">
        <v>1018903.3609999999</v>
      </c>
      <c r="N302" s="25" t="str">
        <f t="shared" si="10"/>
        <v>г.Астрахань, ул. Б.Хмельницкого, 11Ремонт фасада</v>
      </c>
      <c r="O302" s="21" t="s">
        <v>340</v>
      </c>
      <c r="P302" s="21" t="s">
        <v>364</v>
      </c>
      <c r="Q302" s="19">
        <v>758202.01</v>
      </c>
      <c r="R302" s="19" t="s">
        <v>463</v>
      </c>
      <c r="S302" s="84">
        <v>1</v>
      </c>
      <c r="T302" s="19" t="s">
        <v>347</v>
      </c>
    </row>
    <row r="303" spans="1:21" ht="54.75" customHeight="1" x14ac:dyDescent="0.25">
      <c r="A303" s="33">
        <v>2259</v>
      </c>
      <c r="B303" s="96">
        <v>2019</v>
      </c>
      <c r="C303" s="21" t="s">
        <v>352</v>
      </c>
      <c r="D303" s="23" t="s">
        <v>59</v>
      </c>
      <c r="E303" s="21">
        <v>1962</v>
      </c>
      <c r="F303" s="1">
        <v>2391.4</v>
      </c>
      <c r="G303" s="2">
        <v>40</v>
      </c>
      <c r="H303" s="2">
        <v>40</v>
      </c>
      <c r="I303" s="1">
        <v>1839.6</v>
      </c>
      <c r="J303" s="1">
        <v>1839.6</v>
      </c>
      <c r="K303" s="8">
        <v>120</v>
      </c>
      <c r="L303" s="25" t="s">
        <v>6</v>
      </c>
      <c r="M303" s="26">
        <v>1608491.0519999999</v>
      </c>
      <c r="N303" s="25" t="str">
        <f t="shared" si="10"/>
        <v>г.Астрахань, ул. Б.Хмельницкого, 10Ремонт фасада</v>
      </c>
      <c r="O303" s="21" t="s">
        <v>340</v>
      </c>
      <c r="P303" s="21" t="s">
        <v>364</v>
      </c>
      <c r="Q303" s="19">
        <v>1091964.52</v>
      </c>
      <c r="R303" s="19" t="s">
        <v>487</v>
      </c>
      <c r="S303" s="8">
        <v>1</v>
      </c>
      <c r="T303" s="19" t="s">
        <v>347</v>
      </c>
    </row>
    <row r="304" spans="1:21" ht="65.25" hidden="1" customHeight="1" x14ac:dyDescent="0.25">
      <c r="A304" s="33">
        <v>818</v>
      </c>
      <c r="B304" s="96">
        <v>2019</v>
      </c>
      <c r="C304" s="80" t="s">
        <v>350</v>
      </c>
      <c r="D304" s="79" t="s">
        <v>58</v>
      </c>
      <c r="E304" s="2">
        <v>1988</v>
      </c>
      <c r="F304" s="1">
        <v>6056.7</v>
      </c>
      <c r="G304" s="2">
        <v>90</v>
      </c>
      <c r="H304" s="2">
        <v>90</v>
      </c>
      <c r="I304" s="1">
        <v>4816.3999999999996</v>
      </c>
      <c r="J304" s="1">
        <v>4816.3999999999996</v>
      </c>
      <c r="K304" s="8">
        <v>161</v>
      </c>
      <c r="L304" s="94" t="s">
        <v>10</v>
      </c>
      <c r="M304" s="27">
        <v>2274111.4240000001</v>
      </c>
      <c r="N304" s="25" t="str">
        <f t="shared" si="10"/>
        <v>г.Астрахань, ул. Б.Алексеева, 63,корп.1 литер АРемонт внутридомовых инженерных систем электроснабжения</v>
      </c>
      <c r="O304" s="21" t="s">
        <v>448</v>
      </c>
      <c r="P304" s="21" t="s">
        <v>648</v>
      </c>
      <c r="Q304" s="1"/>
      <c r="R304" s="1"/>
      <c r="S304" s="8">
        <v>1</v>
      </c>
      <c r="T304" s="19" t="s">
        <v>354</v>
      </c>
    </row>
    <row r="305" spans="1:22" ht="79.5" hidden="1" customHeight="1" x14ac:dyDescent="0.25">
      <c r="A305" s="34">
        <v>816</v>
      </c>
      <c r="B305" s="96">
        <v>2019</v>
      </c>
      <c r="C305" s="31" t="s">
        <v>350</v>
      </c>
      <c r="D305" s="3" t="s">
        <v>317</v>
      </c>
      <c r="E305" s="97">
        <v>2000</v>
      </c>
      <c r="F305" s="1">
        <v>10728.5</v>
      </c>
      <c r="G305" s="2">
        <v>63</v>
      </c>
      <c r="H305" s="2">
        <v>63</v>
      </c>
      <c r="I305" s="1">
        <v>10311</v>
      </c>
      <c r="J305" s="1">
        <v>10311</v>
      </c>
      <c r="K305" s="8">
        <v>150</v>
      </c>
      <c r="L305" s="25" t="s">
        <v>5</v>
      </c>
      <c r="M305" s="98">
        <v>3800000</v>
      </c>
      <c r="N305" s="25" t="str">
        <f t="shared" si="10"/>
        <v>г.Астрахань, ул. Б.Алексеева, 61 корп. 1 литер А 1-я очередьРемонт крыши</v>
      </c>
      <c r="O305" s="21" t="s">
        <v>324</v>
      </c>
      <c r="P305" s="21" t="s">
        <v>470</v>
      </c>
      <c r="Q305" s="1">
        <v>0</v>
      </c>
      <c r="R305" s="1">
        <v>0</v>
      </c>
      <c r="S305" s="84">
        <v>1</v>
      </c>
      <c r="T305" s="19" t="s">
        <v>354</v>
      </c>
    </row>
    <row r="306" spans="1:22" ht="65.25" hidden="1" customHeight="1" x14ac:dyDescent="0.25">
      <c r="A306" s="33">
        <v>3413</v>
      </c>
      <c r="B306" s="96">
        <v>2019</v>
      </c>
      <c r="C306" s="80" t="s">
        <v>353</v>
      </c>
      <c r="D306" s="78" t="s">
        <v>56</v>
      </c>
      <c r="E306" s="16">
        <v>1975</v>
      </c>
      <c r="F306" s="17">
        <v>4727.8</v>
      </c>
      <c r="G306" s="2">
        <v>49</v>
      </c>
      <c r="H306" s="2">
        <v>49</v>
      </c>
      <c r="I306" s="17">
        <v>3266.7</v>
      </c>
      <c r="J306" s="17">
        <v>3266.7</v>
      </c>
      <c r="K306" s="18">
        <v>135</v>
      </c>
      <c r="L306" s="94" t="s">
        <v>5</v>
      </c>
      <c r="M306" s="27">
        <v>3096570.2639999995</v>
      </c>
      <c r="N306" s="25" t="str">
        <f t="shared" si="10"/>
        <v>г.Астрахань, ул. Б.Алексеева, 1вРемонт крыши</v>
      </c>
      <c r="O306" s="21" t="s">
        <v>342</v>
      </c>
      <c r="P306" s="21" t="s">
        <v>652</v>
      </c>
      <c r="Q306" s="17"/>
      <c r="R306" s="17"/>
      <c r="S306" s="8">
        <v>1</v>
      </c>
      <c r="T306" s="19" t="s">
        <v>354</v>
      </c>
    </row>
    <row r="307" spans="1:22" ht="54.75" customHeight="1" x14ac:dyDescent="0.25">
      <c r="A307" s="33">
        <v>3413</v>
      </c>
      <c r="B307" s="96">
        <v>2019</v>
      </c>
      <c r="C307" s="31" t="s">
        <v>353</v>
      </c>
      <c r="D307" s="9" t="s">
        <v>56</v>
      </c>
      <c r="E307" s="105">
        <v>1975</v>
      </c>
      <c r="F307" s="17">
        <v>4727.8</v>
      </c>
      <c r="G307" s="2">
        <v>49</v>
      </c>
      <c r="H307" s="2">
        <v>49</v>
      </c>
      <c r="I307" s="17">
        <v>3266.7</v>
      </c>
      <c r="J307" s="17">
        <v>3266.7</v>
      </c>
      <c r="K307" s="18">
        <v>135</v>
      </c>
      <c r="L307" s="25" t="s">
        <v>6</v>
      </c>
      <c r="M307" s="98">
        <v>2856304.4789999998</v>
      </c>
      <c r="N307" s="25" t="str">
        <f t="shared" si="10"/>
        <v>г.Астрахань, ул. Б.Алексеева, 1вРемонт фасада</v>
      </c>
      <c r="O307" s="21" t="s">
        <v>558</v>
      </c>
      <c r="P307" s="21" t="s">
        <v>393</v>
      </c>
      <c r="Q307" s="1">
        <v>1137888</v>
      </c>
      <c r="R307" s="19" t="s">
        <v>523</v>
      </c>
      <c r="S307" s="84">
        <v>1</v>
      </c>
      <c r="T307" s="19" t="s">
        <v>347</v>
      </c>
    </row>
    <row r="308" spans="1:22" ht="54.75" customHeight="1" x14ac:dyDescent="0.25">
      <c r="A308" s="33">
        <v>2252</v>
      </c>
      <c r="B308" s="96">
        <v>2019</v>
      </c>
      <c r="C308" s="29" t="s">
        <v>352</v>
      </c>
      <c r="D308" s="15" t="s">
        <v>54</v>
      </c>
      <c r="E308" s="97">
        <v>1958</v>
      </c>
      <c r="F308" s="1">
        <v>413.9</v>
      </c>
      <c r="G308" s="2">
        <v>9</v>
      </c>
      <c r="H308" s="2">
        <v>9</v>
      </c>
      <c r="I308" s="1">
        <v>243.7</v>
      </c>
      <c r="J308" s="1">
        <v>243.7</v>
      </c>
      <c r="K308" s="8">
        <v>27</v>
      </c>
      <c r="L308" s="25" t="s">
        <v>10</v>
      </c>
      <c r="M308" s="98">
        <v>115065.39200000001</v>
      </c>
      <c r="N308" s="25" t="str">
        <f t="shared" si="10"/>
        <v>г.Астрахань, ул. Ахшарумова, 56Ремонт внутридомовых инженерных систем электроснабжения</v>
      </c>
      <c r="O308" s="21" t="s">
        <v>342</v>
      </c>
      <c r="P308" s="21" t="s">
        <v>417</v>
      </c>
      <c r="Q308" s="1">
        <v>256840</v>
      </c>
      <c r="R308" s="19" t="s">
        <v>552</v>
      </c>
      <c r="S308" s="84">
        <v>1</v>
      </c>
      <c r="T308" s="19" t="s">
        <v>347</v>
      </c>
    </row>
    <row r="309" spans="1:22" ht="74.25" hidden="1" customHeight="1" x14ac:dyDescent="0.25">
      <c r="A309" s="33">
        <v>801</v>
      </c>
      <c r="B309" s="96">
        <v>2019</v>
      </c>
      <c r="C309" s="31" t="s">
        <v>350</v>
      </c>
      <c r="D309" s="3" t="s">
        <v>53</v>
      </c>
      <c r="E309" s="10">
        <v>1917</v>
      </c>
      <c r="F309" s="11">
        <v>2068.4</v>
      </c>
      <c r="G309" s="12">
        <v>39</v>
      </c>
      <c r="H309" s="12">
        <v>39</v>
      </c>
      <c r="I309" s="11">
        <v>1564.3</v>
      </c>
      <c r="J309" s="13">
        <v>1564.3</v>
      </c>
      <c r="K309" s="14">
        <v>18</v>
      </c>
      <c r="L309" s="25" t="s">
        <v>13</v>
      </c>
      <c r="M309" s="27">
        <v>203438.75700000001</v>
      </c>
      <c r="N309" s="25" t="str">
        <f t="shared" si="10"/>
        <v>г.Астрахань, ул. Ахматовская, 5Ремонт внутридомовых инженерных систем газоснабжения</v>
      </c>
      <c r="O309" s="21">
        <v>0</v>
      </c>
      <c r="P309" s="21">
        <v>0</v>
      </c>
      <c r="Q309" s="1">
        <v>0</v>
      </c>
      <c r="R309" s="1">
        <v>0</v>
      </c>
      <c r="S309" s="8">
        <v>1</v>
      </c>
      <c r="T309" s="19" t="s">
        <v>616</v>
      </c>
    </row>
    <row r="310" spans="1:22" ht="30" hidden="1" customHeight="1" x14ac:dyDescent="0.25">
      <c r="A310" s="33">
        <v>801</v>
      </c>
      <c r="B310" s="96">
        <v>2019</v>
      </c>
      <c r="C310" s="31" t="s">
        <v>350</v>
      </c>
      <c r="D310" s="3" t="s">
        <v>53</v>
      </c>
      <c r="E310" s="10">
        <v>1917</v>
      </c>
      <c r="F310" s="11">
        <v>2068.4</v>
      </c>
      <c r="G310" s="12">
        <v>39</v>
      </c>
      <c r="H310" s="12">
        <v>39</v>
      </c>
      <c r="I310" s="11">
        <v>1564.3</v>
      </c>
      <c r="J310" s="13">
        <v>1564.3</v>
      </c>
      <c r="K310" s="14">
        <v>18</v>
      </c>
      <c r="L310" s="25" t="s">
        <v>5</v>
      </c>
      <c r="M310" s="27">
        <v>753501.60799999989</v>
      </c>
      <c r="N310" s="25" t="str">
        <f t="shared" si="10"/>
        <v>г.Астрахань, ул. Ахматовская, 5Ремонт крыши</v>
      </c>
      <c r="O310" s="21">
        <v>0</v>
      </c>
      <c r="P310" s="21">
        <v>0</v>
      </c>
      <c r="Q310" s="1">
        <v>0</v>
      </c>
      <c r="R310" s="1">
        <v>0</v>
      </c>
      <c r="S310" s="8">
        <v>1</v>
      </c>
      <c r="T310" s="19" t="s">
        <v>616</v>
      </c>
    </row>
    <row r="311" spans="1:22" ht="58.5" hidden="1" customHeight="1" x14ac:dyDescent="0.25">
      <c r="A311" s="33">
        <v>801</v>
      </c>
      <c r="B311" s="96">
        <v>2019</v>
      </c>
      <c r="C311" s="31" t="s">
        <v>350</v>
      </c>
      <c r="D311" s="3" t="s">
        <v>53</v>
      </c>
      <c r="E311" s="10">
        <v>1917</v>
      </c>
      <c r="F311" s="11">
        <v>2068.4</v>
      </c>
      <c r="G311" s="12">
        <v>39</v>
      </c>
      <c r="H311" s="12">
        <v>39</v>
      </c>
      <c r="I311" s="11">
        <v>1564.3</v>
      </c>
      <c r="J311" s="13">
        <v>1564.3</v>
      </c>
      <c r="K311" s="14">
        <v>18</v>
      </c>
      <c r="L311" s="25" t="s">
        <v>10</v>
      </c>
      <c r="M311" s="27">
        <v>738599.88800000004</v>
      </c>
      <c r="N311" s="25" t="str">
        <f t="shared" ref="N311:N342" si="11">CONCATENATE(D311,L311)</f>
        <v>г.Астрахань, ул. Ахматовская, 5Ремонт внутридомовых инженерных систем электроснабжения</v>
      </c>
      <c r="O311" s="21">
        <v>0</v>
      </c>
      <c r="P311" s="21">
        <v>0</v>
      </c>
      <c r="Q311" s="1">
        <v>0</v>
      </c>
      <c r="R311" s="1">
        <v>0</v>
      </c>
      <c r="S311" s="8">
        <v>1</v>
      </c>
      <c r="T311" s="19" t="s">
        <v>616</v>
      </c>
    </row>
    <row r="312" spans="1:22" ht="47.25" hidden="1" customHeight="1" x14ac:dyDescent="0.25">
      <c r="A312" s="33">
        <v>801</v>
      </c>
      <c r="B312" s="96">
        <v>2019</v>
      </c>
      <c r="C312" s="31" t="s">
        <v>350</v>
      </c>
      <c r="D312" s="3" t="s">
        <v>53</v>
      </c>
      <c r="E312" s="10">
        <v>1917</v>
      </c>
      <c r="F312" s="11">
        <v>2068.4</v>
      </c>
      <c r="G312" s="12">
        <v>39</v>
      </c>
      <c r="H312" s="12">
        <v>39</v>
      </c>
      <c r="I312" s="11">
        <v>1564.3</v>
      </c>
      <c r="J312" s="13">
        <v>1564.3</v>
      </c>
      <c r="K312" s="14">
        <v>18</v>
      </c>
      <c r="L312" s="25" t="s">
        <v>9</v>
      </c>
      <c r="M312" s="27">
        <v>894091.30799999984</v>
      </c>
      <c r="N312" s="25" t="str">
        <f t="shared" si="11"/>
        <v>г.Астрахань, ул. Ахматовская, 5Ремонт внутридомовых инженерных систем теплоснабжения</v>
      </c>
      <c r="O312" s="21">
        <v>0</v>
      </c>
      <c r="P312" s="21">
        <v>0</v>
      </c>
      <c r="Q312" s="1">
        <v>0</v>
      </c>
      <c r="R312" s="1">
        <v>0</v>
      </c>
      <c r="S312" s="8">
        <v>1</v>
      </c>
      <c r="T312" s="19" t="s">
        <v>616</v>
      </c>
    </row>
    <row r="313" spans="1:22" ht="52.5" hidden="1" customHeight="1" x14ac:dyDescent="0.25">
      <c r="A313" s="33">
        <v>801</v>
      </c>
      <c r="B313" s="96">
        <v>2019</v>
      </c>
      <c r="C313" s="31" t="s">
        <v>350</v>
      </c>
      <c r="D313" s="3" t="s">
        <v>53</v>
      </c>
      <c r="E313" s="10">
        <v>1917</v>
      </c>
      <c r="F313" s="11">
        <v>2068.4</v>
      </c>
      <c r="G313" s="12">
        <v>39</v>
      </c>
      <c r="H313" s="12">
        <v>39</v>
      </c>
      <c r="I313" s="11">
        <v>1564.3</v>
      </c>
      <c r="J313" s="13">
        <v>1564.3</v>
      </c>
      <c r="K313" s="14">
        <v>18</v>
      </c>
      <c r="L313" s="25" t="s">
        <v>7</v>
      </c>
      <c r="M313" s="27">
        <v>297435.68199999997</v>
      </c>
      <c r="N313" s="25" t="str">
        <f t="shared" si="11"/>
        <v>г.Астрахань, ул. Ахматовская, 5Ремонт внутридомовых инженерных систем водоснабжения</v>
      </c>
      <c r="O313" s="21">
        <v>0</v>
      </c>
      <c r="P313" s="21">
        <v>0</v>
      </c>
      <c r="Q313" s="1">
        <v>0</v>
      </c>
      <c r="R313" s="1">
        <v>0</v>
      </c>
      <c r="S313" s="8">
        <v>1</v>
      </c>
      <c r="T313" s="19" t="s">
        <v>616</v>
      </c>
    </row>
    <row r="314" spans="1:22" ht="30" hidden="1" customHeight="1" x14ac:dyDescent="0.25">
      <c r="A314" s="33">
        <v>801</v>
      </c>
      <c r="B314" s="96">
        <v>2019</v>
      </c>
      <c r="C314" s="31" t="s">
        <v>350</v>
      </c>
      <c r="D314" s="3" t="s">
        <v>53</v>
      </c>
      <c r="E314" s="10">
        <v>1917</v>
      </c>
      <c r="F314" s="11">
        <v>2068.4</v>
      </c>
      <c r="G314" s="12">
        <v>39</v>
      </c>
      <c r="H314" s="12">
        <v>39</v>
      </c>
      <c r="I314" s="11">
        <v>1564.3</v>
      </c>
      <c r="J314" s="13">
        <v>1564.3</v>
      </c>
      <c r="K314" s="14">
        <v>18</v>
      </c>
      <c r="L314" s="25" t="s">
        <v>8</v>
      </c>
      <c r="M314" s="27">
        <v>378732.67300000001</v>
      </c>
      <c r="N314" s="25" t="str">
        <f t="shared" si="11"/>
        <v>г.Астрахань, ул. Ахматовская, 5Ремонт внутридомовых инженерных систем водоотведения</v>
      </c>
      <c r="O314" s="21">
        <v>0</v>
      </c>
      <c r="P314" s="21">
        <v>0</v>
      </c>
      <c r="Q314" s="1">
        <v>0</v>
      </c>
      <c r="R314" s="1">
        <v>0</v>
      </c>
      <c r="S314" s="8">
        <v>1</v>
      </c>
      <c r="T314" s="19" t="s">
        <v>616</v>
      </c>
    </row>
    <row r="315" spans="1:22" ht="30" hidden="1" customHeight="1" x14ac:dyDescent="0.25">
      <c r="A315" s="33">
        <v>801</v>
      </c>
      <c r="B315" s="96">
        <v>2019</v>
      </c>
      <c r="C315" s="31" t="s">
        <v>350</v>
      </c>
      <c r="D315" s="3" t="s">
        <v>53</v>
      </c>
      <c r="E315" s="10">
        <v>1917</v>
      </c>
      <c r="F315" s="11">
        <v>2068.4</v>
      </c>
      <c r="G315" s="12">
        <v>39</v>
      </c>
      <c r="H315" s="12">
        <v>39</v>
      </c>
      <c r="I315" s="11">
        <v>1564.3</v>
      </c>
      <c r="J315" s="13">
        <v>1564.3</v>
      </c>
      <c r="K315" s="14">
        <v>18</v>
      </c>
      <c r="L315" s="25" t="s">
        <v>15</v>
      </c>
      <c r="M315" s="27">
        <v>350000</v>
      </c>
      <c r="N315" s="25" t="str">
        <f t="shared" si="11"/>
        <v>г.Астрахань, ул. Ахматовская, 5Установка коллективных (общедомовых) приборов учета потребления тепловой энергии</v>
      </c>
      <c r="O315" s="21">
        <v>0</v>
      </c>
      <c r="P315" s="21">
        <v>0</v>
      </c>
      <c r="Q315" s="1">
        <v>0</v>
      </c>
      <c r="R315" s="1">
        <v>0</v>
      </c>
      <c r="S315" s="8">
        <v>1</v>
      </c>
      <c r="T315" s="19" t="s">
        <v>616</v>
      </c>
    </row>
    <row r="316" spans="1:22" ht="30" hidden="1" customHeight="1" x14ac:dyDescent="0.25">
      <c r="A316" s="33">
        <v>801</v>
      </c>
      <c r="B316" s="96">
        <v>2019</v>
      </c>
      <c r="C316" s="80" t="s">
        <v>350</v>
      </c>
      <c r="D316" s="79" t="s">
        <v>53</v>
      </c>
      <c r="E316" s="10">
        <v>1917</v>
      </c>
      <c r="F316" s="11">
        <v>2068.4</v>
      </c>
      <c r="G316" s="12">
        <v>39</v>
      </c>
      <c r="H316" s="12">
        <v>39</v>
      </c>
      <c r="I316" s="11">
        <v>1564.3</v>
      </c>
      <c r="J316" s="13">
        <v>1564.3</v>
      </c>
      <c r="K316" s="14">
        <v>18</v>
      </c>
      <c r="L316" s="94" t="s">
        <v>6</v>
      </c>
      <c r="M316" s="27">
        <v>695036.71299999999</v>
      </c>
      <c r="N316" s="25" t="str">
        <f t="shared" si="11"/>
        <v>г.Астрахань, ул. Ахматовская, 5Ремонт фасада</v>
      </c>
      <c r="O316" s="61">
        <v>0</v>
      </c>
      <c r="P316" s="61">
        <v>0</v>
      </c>
      <c r="Q316" s="69">
        <v>0</v>
      </c>
      <c r="R316" s="1">
        <v>0</v>
      </c>
      <c r="S316" s="8">
        <v>1</v>
      </c>
      <c r="T316" s="57" t="s">
        <v>616</v>
      </c>
    </row>
    <row r="317" spans="1:22" ht="48" hidden="1" customHeight="1" x14ac:dyDescent="0.25">
      <c r="A317" s="33">
        <v>801</v>
      </c>
      <c r="B317" s="96">
        <v>2019</v>
      </c>
      <c r="C317" s="31" t="s">
        <v>350</v>
      </c>
      <c r="D317" s="3" t="s">
        <v>53</v>
      </c>
      <c r="E317" s="108">
        <v>1917</v>
      </c>
      <c r="F317" s="11">
        <v>2068.4</v>
      </c>
      <c r="G317" s="12">
        <v>39</v>
      </c>
      <c r="H317" s="12">
        <v>39</v>
      </c>
      <c r="I317" s="11">
        <v>1564.3</v>
      </c>
      <c r="J317" s="13">
        <v>1564.3</v>
      </c>
      <c r="K317" s="14">
        <v>18</v>
      </c>
      <c r="L317" s="25" t="s">
        <v>12</v>
      </c>
      <c r="M317" s="98">
        <v>669520.4</v>
      </c>
      <c r="N317" s="25" t="str">
        <f t="shared" si="11"/>
        <v xml:space="preserve">г.Астрахань, ул. Ахматовская, 5Ремонт фундамента многоквартирного дома </v>
      </c>
      <c r="O317" s="21">
        <v>0</v>
      </c>
      <c r="P317" s="21">
        <v>0</v>
      </c>
      <c r="Q317" s="1">
        <v>0</v>
      </c>
      <c r="R317" s="1">
        <v>0</v>
      </c>
      <c r="S317" s="84">
        <v>1</v>
      </c>
      <c r="T317" s="19" t="s">
        <v>616</v>
      </c>
      <c r="V317" s="112"/>
    </row>
    <row r="318" spans="1:22" ht="30" hidden="1" customHeight="1" x14ac:dyDescent="0.25">
      <c r="A318" s="33">
        <v>3126</v>
      </c>
      <c r="B318" s="96">
        <v>2019</v>
      </c>
      <c r="C318" s="80" t="s">
        <v>353</v>
      </c>
      <c r="D318" s="78" t="s">
        <v>52</v>
      </c>
      <c r="E318" s="2">
        <v>1961</v>
      </c>
      <c r="F318" s="1">
        <v>688.6</v>
      </c>
      <c r="G318" s="2">
        <v>16</v>
      </c>
      <c r="H318" s="2">
        <v>16</v>
      </c>
      <c r="I318" s="1">
        <v>627</v>
      </c>
      <c r="J318" s="1">
        <v>627</v>
      </c>
      <c r="K318" s="8">
        <v>28</v>
      </c>
      <c r="L318" s="94" t="s">
        <v>8</v>
      </c>
      <c r="M318" s="27">
        <v>151802.97</v>
      </c>
      <c r="N318" s="25" t="str">
        <f t="shared" si="11"/>
        <v>г.Астрахань, ул. Ангарская, 24Ремонт внутридомовых инженерных систем водоотведения</v>
      </c>
      <c r="O318" s="61" t="s">
        <v>325</v>
      </c>
      <c r="P318" s="61" t="s">
        <v>416</v>
      </c>
      <c r="Q318" s="69">
        <v>0</v>
      </c>
      <c r="R318" s="1">
        <v>0</v>
      </c>
      <c r="S318" s="8">
        <v>1</v>
      </c>
      <c r="T318" s="57" t="s">
        <v>594</v>
      </c>
    </row>
    <row r="319" spans="1:22" ht="54.75" customHeight="1" x14ac:dyDescent="0.25">
      <c r="A319" s="33">
        <v>201</v>
      </c>
      <c r="B319" s="96">
        <v>2019</v>
      </c>
      <c r="C319" s="31" t="s">
        <v>351</v>
      </c>
      <c r="D319" s="3" t="s">
        <v>51</v>
      </c>
      <c r="E319" s="97">
        <v>1956</v>
      </c>
      <c r="F319" s="1">
        <v>375.2</v>
      </c>
      <c r="G319" s="2">
        <v>8</v>
      </c>
      <c r="H319" s="2">
        <v>8</v>
      </c>
      <c r="I319" s="1">
        <v>214</v>
      </c>
      <c r="J319" s="1">
        <v>214</v>
      </c>
      <c r="K319" s="8">
        <v>20</v>
      </c>
      <c r="L319" s="25" t="s">
        <v>10</v>
      </c>
      <c r="M319" s="98">
        <v>101042.24000000001</v>
      </c>
      <c r="N319" s="25" t="str">
        <f t="shared" si="11"/>
        <v>г.Астрахань, ул. Алексеева/ул. Дворжака, 9/7Ремонт внутридомовых инженерных систем электроснабжения</v>
      </c>
      <c r="O319" s="21" t="s">
        <v>323</v>
      </c>
      <c r="P319" s="21" t="s">
        <v>432</v>
      </c>
      <c r="Q319" s="1">
        <v>292644.96000000002</v>
      </c>
      <c r="R319" s="19" t="s">
        <v>517</v>
      </c>
      <c r="S319" s="84">
        <v>1</v>
      </c>
      <c r="T319" s="19" t="s">
        <v>347</v>
      </c>
    </row>
    <row r="320" spans="1:22" ht="63.75" hidden="1" customHeight="1" x14ac:dyDescent="0.25">
      <c r="A320" s="33">
        <v>200</v>
      </c>
      <c r="B320" s="96">
        <v>2019</v>
      </c>
      <c r="C320" s="31" t="s">
        <v>351</v>
      </c>
      <c r="D320" s="3" t="s">
        <v>50</v>
      </c>
      <c r="E320" s="2">
        <v>1957</v>
      </c>
      <c r="F320" s="1">
        <v>376</v>
      </c>
      <c r="G320" s="2">
        <v>8</v>
      </c>
      <c r="H320" s="2">
        <v>8</v>
      </c>
      <c r="I320" s="1">
        <v>214.7</v>
      </c>
      <c r="J320" s="1">
        <v>214.7</v>
      </c>
      <c r="K320" s="8">
        <v>14</v>
      </c>
      <c r="L320" s="25" t="s">
        <v>9</v>
      </c>
      <c r="M320" s="27">
        <v>122713.93199999999</v>
      </c>
      <c r="N320" s="25" t="str">
        <f t="shared" si="11"/>
        <v>г.Астрахань, ул. Алексеева/ул. Дворжака, 8/5Ремонт внутридомовых инженерных систем теплоснабжения</v>
      </c>
      <c r="O320" s="21" t="s">
        <v>342</v>
      </c>
      <c r="P320" s="21" t="s">
        <v>469</v>
      </c>
      <c r="Q320" s="1">
        <v>0</v>
      </c>
      <c r="R320" s="1">
        <v>0</v>
      </c>
      <c r="S320" s="8">
        <v>1</v>
      </c>
      <c r="T320" s="19" t="s">
        <v>559</v>
      </c>
    </row>
    <row r="321" spans="1:20" ht="54.75" customHeight="1" x14ac:dyDescent="0.25">
      <c r="A321" s="33">
        <v>204</v>
      </c>
      <c r="B321" s="96">
        <v>2019</v>
      </c>
      <c r="C321" s="31" t="s">
        <v>351</v>
      </c>
      <c r="D321" s="3" t="s">
        <v>49</v>
      </c>
      <c r="E321" s="97">
        <v>1956</v>
      </c>
      <c r="F321" s="1">
        <v>370.5</v>
      </c>
      <c r="G321" s="2">
        <v>8</v>
      </c>
      <c r="H321" s="2">
        <v>8</v>
      </c>
      <c r="I321" s="1">
        <v>210.8</v>
      </c>
      <c r="J321" s="1">
        <v>210.8</v>
      </c>
      <c r="K321" s="8">
        <v>17</v>
      </c>
      <c r="L321" s="25" t="s">
        <v>6</v>
      </c>
      <c r="M321" s="98">
        <v>184317.19600000003</v>
      </c>
      <c r="N321" s="25" t="str">
        <f t="shared" si="11"/>
        <v>г.Астрахань, ул. Алексеева/ул. Азизбекова, 13/8Ремонт фасада</v>
      </c>
      <c r="O321" s="21" t="s">
        <v>558</v>
      </c>
      <c r="P321" s="21" t="s">
        <v>393</v>
      </c>
      <c r="Q321" s="1">
        <v>369378</v>
      </c>
      <c r="R321" s="1" t="s">
        <v>591</v>
      </c>
      <c r="S321" s="84">
        <v>1</v>
      </c>
      <c r="T321" s="19" t="s">
        <v>347</v>
      </c>
    </row>
    <row r="322" spans="1:20" ht="81.75" hidden="1" customHeight="1" x14ac:dyDescent="0.25">
      <c r="A322" s="33">
        <v>203</v>
      </c>
      <c r="B322" s="96">
        <v>2019</v>
      </c>
      <c r="C322" s="31" t="s">
        <v>351</v>
      </c>
      <c r="D322" s="3" t="s">
        <v>48</v>
      </c>
      <c r="E322" s="97">
        <v>1957</v>
      </c>
      <c r="F322" s="1">
        <v>379.3</v>
      </c>
      <c r="G322" s="2">
        <v>8</v>
      </c>
      <c r="H322" s="2">
        <v>8</v>
      </c>
      <c r="I322" s="1">
        <v>214.5</v>
      </c>
      <c r="J322" s="1">
        <v>214.5</v>
      </c>
      <c r="K322" s="8">
        <v>22</v>
      </c>
      <c r="L322" s="25" t="s">
        <v>6</v>
      </c>
      <c r="M322" s="98">
        <v>187552.36499999999</v>
      </c>
      <c r="N322" s="25" t="str">
        <f t="shared" si="11"/>
        <v>г.Астрахань, ул. Алексеева/ул. Азизбекова, 12/6Ремонт фасада</v>
      </c>
      <c r="O322" s="21" t="s">
        <v>558</v>
      </c>
      <c r="P322" s="21" t="s">
        <v>393</v>
      </c>
      <c r="Q322" s="1">
        <v>0</v>
      </c>
      <c r="R322" s="1">
        <v>0</v>
      </c>
      <c r="S322" s="84">
        <v>1</v>
      </c>
      <c r="T322" s="19" t="s">
        <v>354</v>
      </c>
    </row>
    <row r="323" spans="1:20" ht="111.75" hidden="1" customHeight="1" x14ac:dyDescent="0.25">
      <c r="A323" s="33">
        <v>198</v>
      </c>
      <c r="B323" s="96">
        <v>2019</v>
      </c>
      <c r="C323" s="31" t="s">
        <v>351</v>
      </c>
      <c r="D323" s="3" t="s">
        <v>47</v>
      </c>
      <c r="E323" s="97">
        <v>1957</v>
      </c>
      <c r="F323" s="1">
        <v>494.5</v>
      </c>
      <c r="G323" s="2">
        <v>9</v>
      </c>
      <c r="H323" s="2">
        <v>9</v>
      </c>
      <c r="I323" s="1">
        <v>315</v>
      </c>
      <c r="J323" s="1">
        <v>315</v>
      </c>
      <c r="K323" s="8">
        <v>15</v>
      </c>
      <c r="L323" s="25" t="s">
        <v>9</v>
      </c>
      <c r="M323" s="98">
        <v>180041.4</v>
      </c>
      <c r="N323" s="25" t="str">
        <f t="shared" si="11"/>
        <v>г.Астрахань, ул. Алексеева/ ул. Ф.Вельяминова, 5/10Ремонт внутридомовых инженерных систем теплоснабжения</v>
      </c>
      <c r="O323" s="21" t="s">
        <v>425</v>
      </c>
      <c r="P323" s="21" t="s">
        <v>649</v>
      </c>
      <c r="Q323" s="1"/>
      <c r="R323" s="1"/>
      <c r="S323" s="84">
        <v>1</v>
      </c>
      <c r="T323" s="19" t="s">
        <v>354</v>
      </c>
    </row>
    <row r="324" spans="1:20" ht="54.75" customHeight="1" x14ac:dyDescent="0.25">
      <c r="A324" s="33">
        <v>3248</v>
      </c>
      <c r="B324" s="96">
        <v>2019</v>
      </c>
      <c r="C324" s="80" t="s">
        <v>353</v>
      </c>
      <c r="D324" s="83" t="s">
        <v>309</v>
      </c>
      <c r="E324" s="21">
        <v>1989</v>
      </c>
      <c r="F324" s="1">
        <v>8867.9</v>
      </c>
      <c r="G324" s="2">
        <v>144</v>
      </c>
      <c r="H324" s="2">
        <v>144</v>
      </c>
      <c r="I324" s="1">
        <v>6951.6</v>
      </c>
      <c r="J324" s="1">
        <v>6951.6</v>
      </c>
      <c r="K324" s="8">
        <v>449</v>
      </c>
      <c r="L324" s="94" t="s">
        <v>14</v>
      </c>
      <c r="M324" s="26">
        <v>6000000</v>
      </c>
      <c r="N324" s="25" t="str">
        <f t="shared" si="11"/>
        <v xml:space="preserve">г.Астрахань, ул. Аксакова, 8/2Ремонт или замена лифтового оборудования, признанного непригодным для эксплуатации </v>
      </c>
      <c r="O324" s="61" t="s">
        <v>326</v>
      </c>
      <c r="P324" s="61" t="s">
        <v>358</v>
      </c>
      <c r="Q324" s="19">
        <v>5977225.7999999998</v>
      </c>
      <c r="R324" s="19" t="s">
        <v>442</v>
      </c>
      <c r="S324" s="8">
        <v>1</v>
      </c>
      <c r="T324" s="57" t="s">
        <v>347</v>
      </c>
    </row>
    <row r="325" spans="1:20" ht="54.75" customHeight="1" x14ac:dyDescent="0.25">
      <c r="A325" s="33">
        <v>3245</v>
      </c>
      <c r="B325" s="96">
        <v>2019</v>
      </c>
      <c r="C325" s="31" t="s">
        <v>353</v>
      </c>
      <c r="D325" s="20" t="s">
        <v>308</v>
      </c>
      <c r="E325" s="100">
        <v>1990</v>
      </c>
      <c r="F325" s="1">
        <v>6300.1</v>
      </c>
      <c r="G325" s="2">
        <v>152</v>
      </c>
      <c r="H325" s="2">
        <v>152</v>
      </c>
      <c r="I325" s="1">
        <v>4818.8999999999996</v>
      </c>
      <c r="J325" s="1">
        <v>4818.8999999999996</v>
      </c>
      <c r="K325" s="8">
        <v>148</v>
      </c>
      <c r="L325" s="25" t="s">
        <v>14</v>
      </c>
      <c r="M325" s="107">
        <v>1500000</v>
      </c>
      <c r="N325" s="25" t="str">
        <f t="shared" si="11"/>
        <v xml:space="preserve">г.Астрахань, ул. Аксакова, 6/1Ремонт или замена лифтового оборудования, признанного непригодным для эксплуатации </v>
      </c>
      <c r="O325" s="53" t="s">
        <v>577</v>
      </c>
      <c r="P325" s="21" t="s">
        <v>360</v>
      </c>
      <c r="Q325" s="19">
        <v>1970849.44</v>
      </c>
      <c r="R325" s="19" t="s">
        <v>441</v>
      </c>
      <c r="S325" s="84">
        <v>1</v>
      </c>
      <c r="T325" s="19" t="s">
        <v>347</v>
      </c>
    </row>
    <row r="326" spans="1:20" ht="54.75" customHeight="1" x14ac:dyDescent="0.25">
      <c r="A326" s="33">
        <v>3191</v>
      </c>
      <c r="B326" s="96">
        <v>2019</v>
      </c>
      <c r="C326" s="31" t="s">
        <v>353</v>
      </c>
      <c r="D326" s="9" t="s">
        <v>46</v>
      </c>
      <c r="E326" s="2">
        <v>1963</v>
      </c>
      <c r="F326" s="1">
        <v>3840.4</v>
      </c>
      <c r="G326" s="2">
        <v>64</v>
      </c>
      <c r="H326" s="2">
        <v>64</v>
      </c>
      <c r="I326" s="1">
        <v>2527.6999999999998</v>
      </c>
      <c r="J326" s="1">
        <v>2527.6999999999998</v>
      </c>
      <c r="K326" s="8">
        <v>94</v>
      </c>
      <c r="L326" s="25" t="s">
        <v>9</v>
      </c>
      <c r="M326" s="27">
        <v>1444732.2119999998</v>
      </c>
      <c r="N326" s="25" t="str">
        <f t="shared" si="11"/>
        <v>г.Астрахань, ул. Ак.Королева, 35/1Ремонт внутридомовых инженерных систем теплоснабжения</v>
      </c>
      <c r="O326" s="21" t="s">
        <v>425</v>
      </c>
      <c r="P326" s="21" t="s">
        <v>464</v>
      </c>
      <c r="Q326" s="1">
        <v>935307.6</v>
      </c>
      <c r="R326" s="19" t="s">
        <v>556</v>
      </c>
      <c r="S326" s="8">
        <v>1</v>
      </c>
      <c r="T326" s="19" t="s">
        <v>347</v>
      </c>
    </row>
    <row r="327" spans="1:20" ht="54.75" customHeight="1" x14ac:dyDescent="0.25">
      <c r="A327" s="33">
        <v>3191</v>
      </c>
      <c r="B327" s="96">
        <v>2019</v>
      </c>
      <c r="C327" s="80" t="s">
        <v>353</v>
      </c>
      <c r="D327" s="78" t="s">
        <v>46</v>
      </c>
      <c r="E327" s="2">
        <v>1963</v>
      </c>
      <c r="F327" s="1">
        <v>3840.4</v>
      </c>
      <c r="G327" s="2">
        <v>64</v>
      </c>
      <c r="H327" s="2">
        <v>64</v>
      </c>
      <c r="I327" s="1">
        <v>2527.6999999999998</v>
      </c>
      <c r="J327" s="1">
        <v>2527.6999999999998</v>
      </c>
      <c r="K327" s="8">
        <v>94</v>
      </c>
      <c r="L327" s="94" t="s">
        <v>5</v>
      </c>
      <c r="M327" s="27">
        <v>2396057.3839999996</v>
      </c>
      <c r="N327" s="25" t="str">
        <f t="shared" si="11"/>
        <v>г.Астрахань, ул. Ак.Королева, 35/1Ремонт крыши</v>
      </c>
      <c r="O327" s="61" t="s">
        <v>425</v>
      </c>
      <c r="P327" s="61" t="s">
        <v>464</v>
      </c>
      <c r="Q327" s="1">
        <v>1713998.4</v>
      </c>
      <c r="R327" s="19" t="s">
        <v>476</v>
      </c>
      <c r="S327" s="8">
        <v>1</v>
      </c>
      <c r="T327" s="57" t="s">
        <v>347</v>
      </c>
    </row>
    <row r="328" spans="1:20" ht="54.75" customHeight="1" x14ac:dyDescent="0.25">
      <c r="A328" s="33">
        <v>180</v>
      </c>
      <c r="B328" s="96">
        <v>2019</v>
      </c>
      <c r="C328" s="31" t="s">
        <v>351</v>
      </c>
      <c r="D328" s="3" t="s">
        <v>45</v>
      </c>
      <c r="E328" s="97">
        <v>1957</v>
      </c>
      <c r="F328" s="1">
        <v>570.70000000000005</v>
      </c>
      <c r="G328" s="2">
        <v>12</v>
      </c>
      <c r="H328" s="2">
        <v>12</v>
      </c>
      <c r="I328" s="1">
        <v>387.1</v>
      </c>
      <c r="J328" s="1">
        <v>387.1</v>
      </c>
      <c r="K328" s="8">
        <v>37</v>
      </c>
      <c r="L328" s="25" t="s">
        <v>10</v>
      </c>
      <c r="M328" s="98">
        <v>182773.13600000003</v>
      </c>
      <c r="N328" s="25" t="str">
        <f t="shared" si="11"/>
        <v>г.Астрахань, ул. Азизбекова, 4Ремонт внутридомовых инженерных систем электроснабжения</v>
      </c>
      <c r="O328" s="21" t="s">
        <v>323</v>
      </c>
      <c r="P328" s="61" t="s">
        <v>432</v>
      </c>
      <c r="Q328" s="69">
        <v>241841.8</v>
      </c>
      <c r="R328" s="19" t="s">
        <v>517</v>
      </c>
      <c r="S328" s="84">
        <v>1</v>
      </c>
      <c r="T328" s="19" t="s">
        <v>347</v>
      </c>
    </row>
    <row r="329" spans="1:20" ht="69" hidden="1" customHeight="1" x14ac:dyDescent="0.25">
      <c r="A329" s="33">
        <v>181</v>
      </c>
      <c r="B329" s="96">
        <v>2019</v>
      </c>
      <c r="C329" s="31" t="s">
        <v>351</v>
      </c>
      <c r="D329" s="3" t="s">
        <v>44</v>
      </c>
      <c r="E329" s="97">
        <v>1956</v>
      </c>
      <c r="F329" s="1">
        <v>564.9</v>
      </c>
      <c r="G329" s="2">
        <v>12</v>
      </c>
      <c r="H329" s="2">
        <v>12</v>
      </c>
      <c r="I329" s="1">
        <v>388.4</v>
      </c>
      <c r="J329" s="1">
        <v>388.4</v>
      </c>
      <c r="K329" s="8">
        <v>28</v>
      </c>
      <c r="L329" s="25" t="s">
        <v>12</v>
      </c>
      <c r="M329" s="98">
        <v>166235.19999999998</v>
      </c>
      <c r="N329" s="25" t="str">
        <f t="shared" si="11"/>
        <v xml:space="preserve">г.Астрахань, ул. Азизбекова, 10Ремонт фундамента многоквартирного дома </v>
      </c>
      <c r="O329" s="21" t="s">
        <v>558</v>
      </c>
      <c r="P329" s="21" t="s">
        <v>393</v>
      </c>
      <c r="Q329" s="1">
        <v>0</v>
      </c>
      <c r="R329" s="1">
        <v>0</v>
      </c>
      <c r="S329" s="84">
        <v>1</v>
      </c>
      <c r="T329" s="19" t="s">
        <v>354</v>
      </c>
    </row>
    <row r="330" spans="1:20" ht="90" hidden="1" customHeight="1" x14ac:dyDescent="0.25">
      <c r="A330" s="33">
        <v>181</v>
      </c>
      <c r="B330" s="96">
        <v>2019</v>
      </c>
      <c r="C330" s="31" t="s">
        <v>351</v>
      </c>
      <c r="D330" s="3" t="s">
        <v>44</v>
      </c>
      <c r="E330" s="2">
        <v>1956</v>
      </c>
      <c r="F330" s="1">
        <v>564.9</v>
      </c>
      <c r="G330" s="2">
        <v>12</v>
      </c>
      <c r="H330" s="2">
        <v>12</v>
      </c>
      <c r="I330" s="1">
        <v>388.4</v>
      </c>
      <c r="J330" s="1">
        <v>388.4</v>
      </c>
      <c r="K330" s="8">
        <v>28</v>
      </c>
      <c r="L330" s="25" t="s">
        <v>9</v>
      </c>
      <c r="M330" s="27">
        <v>221993.90399999995</v>
      </c>
      <c r="N330" s="25" t="str">
        <f t="shared" si="11"/>
        <v>г.Астрахань, ул. Азизбекова, 10Ремонт внутридомовых инженерных систем теплоснабжения</v>
      </c>
      <c r="O330" s="21" t="s">
        <v>323</v>
      </c>
      <c r="P330" s="21" t="s">
        <v>432</v>
      </c>
      <c r="Q330" s="1">
        <v>0</v>
      </c>
      <c r="R330" s="1">
        <v>0</v>
      </c>
      <c r="S330" s="8">
        <v>1</v>
      </c>
      <c r="T330" s="19" t="s">
        <v>559</v>
      </c>
    </row>
    <row r="331" spans="1:20" ht="54.75" customHeight="1" x14ac:dyDescent="0.25">
      <c r="A331" s="33">
        <v>181</v>
      </c>
      <c r="B331" s="96">
        <v>2019</v>
      </c>
      <c r="C331" s="31" t="s">
        <v>351</v>
      </c>
      <c r="D331" s="3" t="s">
        <v>44</v>
      </c>
      <c r="E331" s="2">
        <v>1956</v>
      </c>
      <c r="F331" s="1">
        <v>564.9</v>
      </c>
      <c r="G331" s="2">
        <v>12</v>
      </c>
      <c r="H331" s="2">
        <v>12</v>
      </c>
      <c r="I331" s="1">
        <v>388.4</v>
      </c>
      <c r="J331" s="1">
        <v>388.4</v>
      </c>
      <c r="K331" s="8">
        <v>28</v>
      </c>
      <c r="L331" s="25" t="s">
        <v>6</v>
      </c>
      <c r="M331" s="27">
        <v>339605.30799999996</v>
      </c>
      <c r="N331" s="25" t="str">
        <f t="shared" si="11"/>
        <v>г.Астрахань, ул. Азизбекова, 10Ремонт фасада</v>
      </c>
      <c r="O331" s="21" t="s">
        <v>425</v>
      </c>
      <c r="P331" s="21" t="s">
        <v>464</v>
      </c>
      <c r="Q331" s="1">
        <v>1772469.6</v>
      </c>
      <c r="R331" s="19" t="s">
        <v>534</v>
      </c>
      <c r="S331" s="8">
        <v>1</v>
      </c>
      <c r="T331" s="19" t="s">
        <v>347</v>
      </c>
    </row>
    <row r="332" spans="1:20" ht="54.75" customHeight="1" x14ac:dyDescent="0.25">
      <c r="A332" s="33">
        <v>181</v>
      </c>
      <c r="B332" s="96">
        <v>2019</v>
      </c>
      <c r="C332" s="31" t="s">
        <v>351</v>
      </c>
      <c r="D332" s="3" t="s">
        <v>44</v>
      </c>
      <c r="E332" s="2">
        <v>1956</v>
      </c>
      <c r="F332" s="1">
        <v>564.9</v>
      </c>
      <c r="G332" s="2">
        <v>12</v>
      </c>
      <c r="H332" s="2">
        <v>12</v>
      </c>
      <c r="I332" s="1">
        <v>388.4</v>
      </c>
      <c r="J332" s="1">
        <v>388.4</v>
      </c>
      <c r="K332" s="8">
        <v>28</v>
      </c>
      <c r="L332" s="25" t="s">
        <v>10</v>
      </c>
      <c r="M332" s="27">
        <v>183386.94399999999</v>
      </c>
      <c r="N332" s="25" t="str">
        <f t="shared" si="11"/>
        <v>г.Астрахань, ул. Азизбекова, 10Ремонт внутридомовых инженерных систем электроснабжения</v>
      </c>
      <c r="O332" s="21" t="s">
        <v>323</v>
      </c>
      <c r="P332" s="21" t="s">
        <v>432</v>
      </c>
      <c r="Q332" s="1">
        <v>270507.09000000003</v>
      </c>
      <c r="R332" s="19" t="s">
        <v>517</v>
      </c>
      <c r="S332" s="8">
        <v>1</v>
      </c>
      <c r="T332" s="19" t="s">
        <v>347</v>
      </c>
    </row>
    <row r="333" spans="1:20" ht="54.75" customHeight="1" x14ac:dyDescent="0.25">
      <c r="A333" s="33">
        <v>2229</v>
      </c>
      <c r="B333" s="96">
        <v>2019</v>
      </c>
      <c r="C333" s="29" t="s">
        <v>352</v>
      </c>
      <c r="D333" s="15" t="s">
        <v>43</v>
      </c>
      <c r="E333" s="2">
        <v>1931</v>
      </c>
      <c r="F333" s="1">
        <v>1361.1</v>
      </c>
      <c r="G333" s="2">
        <v>18</v>
      </c>
      <c r="H333" s="2">
        <v>18</v>
      </c>
      <c r="I333" s="1">
        <v>1208.4000000000001</v>
      </c>
      <c r="J333" s="1">
        <v>1208.4000000000001</v>
      </c>
      <c r="K333" s="8">
        <v>58</v>
      </c>
      <c r="L333" s="25" t="s">
        <v>6</v>
      </c>
      <c r="M333" s="27">
        <v>1057361</v>
      </c>
      <c r="N333" s="25" t="str">
        <f t="shared" si="11"/>
        <v>г.Астрахань, ул. Адм.Нахимова, 52Ремонт фасада</v>
      </c>
      <c r="O333" s="21" t="s">
        <v>406</v>
      </c>
      <c r="P333" s="21" t="s">
        <v>413</v>
      </c>
      <c r="Q333" s="1">
        <v>954885.94</v>
      </c>
      <c r="R333" s="1" t="s">
        <v>591</v>
      </c>
      <c r="S333" s="8">
        <v>1</v>
      </c>
      <c r="T333" s="19" t="s">
        <v>347</v>
      </c>
    </row>
    <row r="334" spans="1:20" ht="54.75" customHeight="1" x14ac:dyDescent="0.25">
      <c r="A334" s="33">
        <v>3118</v>
      </c>
      <c r="B334" s="96">
        <v>2019</v>
      </c>
      <c r="C334" s="31" t="s">
        <v>353</v>
      </c>
      <c r="D334" s="22" t="s">
        <v>42</v>
      </c>
      <c r="E334" s="21">
        <v>1990</v>
      </c>
      <c r="F334" s="1">
        <v>2656.6</v>
      </c>
      <c r="G334" s="2">
        <v>51</v>
      </c>
      <c r="H334" s="2">
        <v>51</v>
      </c>
      <c r="I334" s="1">
        <v>2006.7</v>
      </c>
      <c r="J334" s="1">
        <v>2006.7</v>
      </c>
      <c r="K334" s="8">
        <v>119</v>
      </c>
      <c r="L334" s="25" t="s">
        <v>10</v>
      </c>
      <c r="M334" s="26">
        <v>947483.47200000007</v>
      </c>
      <c r="N334" s="25" t="str">
        <f t="shared" si="11"/>
        <v>г.Астрахань, ул. Авиационная, 3Ремонт внутридомовых инженерных систем электроснабжения</v>
      </c>
      <c r="O334" s="21" t="s">
        <v>325</v>
      </c>
      <c r="P334" s="21" t="s">
        <v>344</v>
      </c>
      <c r="Q334" s="19">
        <v>948008.4</v>
      </c>
      <c r="R334" s="19" t="s">
        <v>523</v>
      </c>
      <c r="S334" s="8">
        <v>1</v>
      </c>
      <c r="T334" s="19" t="s">
        <v>347</v>
      </c>
    </row>
    <row r="335" spans="1:20" ht="54.75" customHeight="1" x14ac:dyDescent="0.25">
      <c r="A335" s="33">
        <v>2975</v>
      </c>
      <c r="B335" s="96">
        <v>2019</v>
      </c>
      <c r="C335" s="80" t="s">
        <v>353</v>
      </c>
      <c r="D335" s="78" t="s">
        <v>41</v>
      </c>
      <c r="E335" s="2">
        <v>1995</v>
      </c>
      <c r="F335" s="1">
        <v>7704</v>
      </c>
      <c r="G335" s="2">
        <v>108</v>
      </c>
      <c r="H335" s="2">
        <v>108</v>
      </c>
      <c r="I335" s="1">
        <v>5998.4</v>
      </c>
      <c r="J335" s="1">
        <v>5998.4</v>
      </c>
      <c r="K335" s="8">
        <v>280</v>
      </c>
      <c r="L335" s="94" t="s">
        <v>8</v>
      </c>
      <c r="M335" s="27">
        <v>1452272.6240000001</v>
      </c>
      <c r="N335" s="25" t="str">
        <f t="shared" si="11"/>
        <v>г.Астрахань, ул. 8-я Железнодорожная, 59/3Ремонт внутридомовых инженерных систем водоотведения</v>
      </c>
      <c r="O335" s="61" t="s">
        <v>425</v>
      </c>
      <c r="P335" s="61" t="s">
        <v>464</v>
      </c>
      <c r="Q335" s="1">
        <v>658642.80000000005</v>
      </c>
      <c r="R335" s="19" t="s">
        <v>512</v>
      </c>
      <c r="S335" s="8">
        <v>1</v>
      </c>
      <c r="T335" s="57" t="s">
        <v>347</v>
      </c>
    </row>
    <row r="336" spans="1:20" ht="117" hidden="1" customHeight="1" x14ac:dyDescent="0.25">
      <c r="A336" s="33">
        <v>3048</v>
      </c>
      <c r="B336" s="96">
        <v>2019</v>
      </c>
      <c r="C336" s="31" t="s">
        <v>353</v>
      </c>
      <c r="D336" s="9" t="s">
        <v>40</v>
      </c>
      <c r="E336" s="97">
        <v>1987</v>
      </c>
      <c r="F336" s="1">
        <v>6133.8</v>
      </c>
      <c r="G336" s="2">
        <v>134</v>
      </c>
      <c r="H336" s="2">
        <v>134</v>
      </c>
      <c r="I336" s="1">
        <v>6054.1</v>
      </c>
      <c r="J336" s="1">
        <v>6054.1</v>
      </c>
      <c r="K336" s="8">
        <v>331</v>
      </c>
      <c r="L336" s="25" t="s">
        <v>10</v>
      </c>
      <c r="M336" s="98">
        <v>2858503.8560000001</v>
      </c>
      <c r="N336" s="25" t="str">
        <f t="shared" si="11"/>
        <v>г.Астрахань, ул. 4-я Черниговская, 24Ремонт внутридомовых инженерных систем электроснабжения</v>
      </c>
      <c r="O336" s="21" t="s">
        <v>342</v>
      </c>
      <c r="P336" s="21" t="s">
        <v>469</v>
      </c>
      <c r="Q336" s="1">
        <v>0</v>
      </c>
      <c r="R336" s="1">
        <v>0</v>
      </c>
      <c r="S336" s="84">
        <v>1</v>
      </c>
      <c r="T336" s="19" t="s">
        <v>354</v>
      </c>
    </row>
    <row r="337" spans="1:25" ht="62.25" hidden="1" customHeight="1" x14ac:dyDescent="0.25">
      <c r="A337" s="33">
        <v>742</v>
      </c>
      <c r="B337" s="96">
        <v>2019</v>
      </c>
      <c r="C337" s="31" t="s">
        <v>350</v>
      </c>
      <c r="D337" s="3" t="s">
        <v>39</v>
      </c>
      <c r="E337" s="2">
        <v>1979</v>
      </c>
      <c r="F337" s="1">
        <v>4722.8</v>
      </c>
      <c r="G337" s="2">
        <v>92</v>
      </c>
      <c r="H337" s="2">
        <v>92</v>
      </c>
      <c r="I337" s="1">
        <v>3683.78</v>
      </c>
      <c r="J337" s="1">
        <v>3683.78</v>
      </c>
      <c r="K337" s="8">
        <v>147</v>
      </c>
      <c r="L337" s="25" t="s">
        <v>13</v>
      </c>
      <c r="M337" s="27">
        <v>942789.81540000008</v>
      </c>
      <c r="N337" s="25" t="str">
        <f t="shared" si="11"/>
        <v>г.Астрахань, ул. 4-я Зеленгинская, 39Ремонт внутридомовых инженерных систем газоснабжения</v>
      </c>
      <c r="O337" s="67"/>
      <c r="P337" s="67" t="s">
        <v>644</v>
      </c>
      <c r="Q337" s="1">
        <v>0</v>
      </c>
      <c r="R337" s="1">
        <v>0</v>
      </c>
      <c r="S337" s="8">
        <v>1</v>
      </c>
      <c r="T337" s="19" t="s">
        <v>623</v>
      </c>
    </row>
    <row r="338" spans="1:25" ht="78" hidden="1" customHeight="1" x14ac:dyDescent="0.25">
      <c r="A338" s="33">
        <v>742</v>
      </c>
      <c r="B338" s="96">
        <v>2019</v>
      </c>
      <c r="C338" s="31" t="s">
        <v>350</v>
      </c>
      <c r="D338" s="3" t="s">
        <v>39</v>
      </c>
      <c r="E338" s="2">
        <v>1979</v>
      </c>
      <c r="F338" s="1">
        <v>4722.8</v>
      </c>
      <c r="G338" s="2">
        <v>92</v>
      </c>
      <c r="H338" s="2">
        <v>92</v>
      </c>
      <c r="I338" s="1">
        <v>3683.78</v>
      </c>
      <c r="J338" s="1">
        <v>3683.78</v>
      </c>
      <c r="K338" s="8">
        <v>147</v>
      </c>
      <c r="L338" s="25" t="s">
        <v>10</v>
      </c>
      <c r="M338" s="27">
        <v>1739333.5648000003</v>
      </c>
      <c r="N338" s="25" t="str">
        <f t="shared" si="11"/>
        <v>г.Астрахань, ул. 4-я Зеленгинская, 39Ремонт внутридомовых инженерных систем электроснабжения</v>
      </c>
      <c r="O338" s="21" t="s">
        <v>384</v>
      </c>
      <c r="P338" s="21" t="s">
        <v>646</v>
      </c>
      <c r="Q338" s="1"/>
      <c r="R338" s="1"/>
      <c r="S338" s="8">
        <v>1</v>
      </c>
      <c r="T338" s="19" t="s">
        <v>354</v>
      </c>
    </row>
    <row r="339" spans="1:25" ht="90.75" hidden="1" customHeight="1" x14ac:dyDescent="0.25">
      <c r="A339" s="33">
        <v>742</v>
      </c>
      <c r="B339" s="96">
        <v>2019</v>
      </c>
      <c r="C339" s="31" t="s">
        <v>350</v>
      </c>
      <c r="D339" s="3" t="s">
        <v>39</v>
      </c>
      <c r="E339" s="2">
        <v>1979</v>
      </c>
      <c r="F339" s="1">
        <v>4722.8</v>
      </c>
      <c r="G339" s="2">
        <v>92</v>
      </c>
      <c r="H339" s="2">
        <v>92</v>
      </c>
      <c r="I339" s="1">
        <v>3683.78</v>
      </c>
      <c r="J339" s="1">
        <v>3683.78</v>
      </c>
      <c r="K339" s="8">
        <v>147</v>
      </c>
      <c r="L339" s="25" t="s">
        <v>9</v>
      </c>
      <c r="M339" s="27">
        <v>2105501.2968000001</v>
      </c>
      <c r="N339" s="25" t="str">
        <f t="shared" si="11"/>
        <v>г.Астрахань, ул. 4-я Зеленгинская, 39Ремонт внутридомовых инженерных систем теплоснабжения</v>
      </c>
      <c r="O339" s="21" t="s">
        <v>384</v>
      </c>
      <c r="P339" s="21" t="s">
        <v>646</v>
      </c>
      <c r="Q339" s="1"/>
      <c r="R339" s="1"/>
      <c r="S339" s="8">
        <v>1</v>
      </c>
      <c r="T339" s="19" t="s">
        <v>354</v>
      </c>
    </row>
    <row r="340" spans="1:25" ht="74.25" hidden="1" customHeight="1" x14ac:dyDescent="0.25">
      <c r="A340" s="33">
        <v>742</v>
      </c>
      <c r="B340" s="96">
        <v>2019</v>
      </c>
      <c r="C340" s="31" t="s">
        <v>350</v>
      </c>
      <c r="D340" s="3" t="s">
        <v>39</v>
      </c>
      <c r="E340" s="2">
        <v>1979</v>
      </c>
      <c r="F340" s="1">
        <v>4722.8</v>
      </c>
      <c r="G340" s="2">
        <v>92</v>
      </c>
      <c r="H340" s="2">
        <v>92</v>
      </c>
      <c r="I340" s="1">
        <v>3683.78</v>
      </c>
      <c r="J340" s="1">
        <v>3683.78</v>
      </c>
      <c r="K340" s="8">
        <v>147</v>
      </c>
      <c r="L340" s="25" t="s">
        <v>7</v>
      </c>
      <c r="M340" s="27">
        <v>1378396.8004000001</v>
      </c>
      <c r="N340" s="25" t="str">
        <f t="shared" si="11"/>
        <v>г.Астрахань, ул. 4-я Зеленгинская, 39Ремонт внутридомовых инженерных систем водоснабжения</v>
      </c>
      <c r="O340" s="21" t="s">
        <v>384</v>
      </c>
      <c r="P340" s="21" t="s">
        <v>646</v>
      </c>
      <c r="Q340" s="1"/>
      <c r="R340" s="1"/>
      <c r="S340" s="8">
        <v>1</v>
      </c>
      <c r="T340" s="19" t="s">
        <v>354</v>
      </c>
    </row>
    <row r="341" spans="1:25" ht="46.5" hidden="1" customHeight="1" x14ac:dyDescent="0.25">
      <c r="A341" s="33">
        <v>742</v>
      </c>
      <c r="B341" s="96">
        <v>2019</v>
      </c>
      <c r="C341" s="31" t="s">
        <v>350</v>
      </c>
      <c r="D341" s="3" t="s">
        <v>39</v>
      </c>
      <c r="E341" s="2">
        <v>1979</v>
      </c>
      <c r="F341" s="1">
        <v>4722.8</v>
      </c>
      <c r="G341" s="2">
        <v>92</v>
      </c>
      <c r="H341" s="2">
        <v>92</v>
      </c>
      <c r="I341" s="1">
        <v>3683.78</v>
      </c>
      <c r="J341" s="1">
        <v>3683.78</v>
      </c>
      <c r="K341" s="8">
        <v>147</v>
      </c>
      <c r="L341" s="25" t="s">
        <v>8</v>
      </c>
      <c r="M341" s="27">
        <v>891879.97580000013</v>
      </c>
      <c r="N341" s="25" t="str">
        <f t="shared" si="11"/>
        <v>г.Астрахань, ул. 4-я Зеленгинская, 39Ремонт внутридомовых инженерных систем водоотведения</v>
      </c>
      <c r="O341" s="21" t="s">
        <v>384</v>
      </c>
      <c r="P341" s="21" t="s">
        <v>646</v>
      </c>
      <c r="Q341" s="1"/>
      <c r="R341" s="1"/>
      <c r="S341" s="8">
        <v>1</v>
      </c>
      <c r="T341" s="19" t="s">
        <v>354</v>
      </c>
    </row>
    <row r="342" spans="1:25" ht="70.5" hidden="1" customHeight="1" x14ac:dyDescent="0.25">
      <c r="A342" s="35">
        <v>742</v>
      </c>
      <c r="B342" s="96">
        <v>2019</v>
      </c>
      <c r="C342" s="31" t="s">
        <v>350</v>
      </c>
      <c r="D342" s="3" t="s">
        <v>39</v>
      </c>
      <c r="E342" s="2">
        <v>1979</v>
      </c>
      <c r="F342" s="1">
        <v>4722.8</v>
      </c>
      <c r="G342" s="2">
        <v>92</v>
      </c>
      <c r="H342" s="2">
        <v>92</v>
      </c>
      <c r="I342" s="1">
        <v>3683.78</v>
      </c>
      <c r="J342" s="1">
        <v>3683.78</v>
      </c>
      <c r="K342" s="8">
        <v>147</v>
      </c>
      <c r="L342" s="25" t="s">
        <v>11</v>
      </c>
      <c r="M342" s="27">
        <v>150000</v>
      </c>
      <c r="N342" s="25" t="str">
        <f t="shared" si="11"/>
        <v>г.Астрахань, ул. 4-я Зеленгинская, 39Ремонт подвальных помещений, относящихся к общему имуществу в многоквартирном доме</v>
      </c>
      <c r="O342" s="21" t="s">
        <v>384</v>
      </c>
      <c r="P342" s="21" t="s">
        <v>646</v>
      </c>
      <c r="Q342" s="1"/>
      <c r="R342" s="1"/>
      <c r="S342" s="8">
        <v>1</v>
      </c>
      <c r="T342" s="19" t="s">
        <v>354</v>
      </c>
    </row>
    <row r="343" spans="1:25" ht="62.25" hidden="1" customHeight="1" x14ac:dyDescent="0.25">
      <c r="A343" s="33">
        <v>742</v>
      </c>
      <c r="B343" s="96">
        <v>2019</v>
      </c>
      <c r="C343" s="31" t="s">
        <v>350</v>
      </c>
      <c r="D343" s="3" t="s">
        <v>39</v>
      </c>
      <c r="E343" s="2">
        <v>1979</v>
      </c>
      <c r="F343" s="1">
        <v>4722.8</v>
      </c>
      <c r="G343" s="2">
        <v>92</v>
      </c>
      <c r="H343" s="2">
        <v>92</v>
      </c>
      <c r="I343" s="1">
        <v>3683.78</v>
      </c>
      <c r="J343" s="1">
        <v>3683.78</v>
      </c>
      <c r="K343" s="8">
        <v>147</v>
      </c>
      <c r="L343" s="25" t="s">
        <v>15</v>
      </c>
      <c r="M343" s="27">
        <v>350000</v>
      </c>
      <c r="N343" s="25" t="str">
        <f t="shared" ref="N343:N361" si="12">CONCATENATE(D343,L343)</f>
        <v>г.Астрахань, ул. 4-я Зеленгинская, 39Установка коллективных (общедомовых) приборов учета потребления тепловой энергии</v>
      </c>
      <c r="O343" s="21" t="s">
        <v>384</v>
      </c>
      <c r="P343" s="21" t="s">
        <v>646</v>
      </c>
      <c r="Q343" s="1"/>
      <c r="R343" s="1"/>
      <c r="S343" s="8">
        <v>1</v>
      </c>
      <c r="T343" s="19" t="s">
        <v>354</v>
      </c>
    </row>
    <row r="344" spans="1:25" ht="54.75" customHeight="1" x14ac:dyDescent="0.25">
      <c r="A344" s="33">
        <v>3228</v>
      </c>
      <c r="B344" s="96">
        <v>2019</v>
      </c>
      <c r="C344" s="31" t="s">
        <v>353</v>
      </c>
      <c r="D344" s="9" t="s">
        <v>38</v>
      </c>
      <c r="E344" s="105">
        <v>1961</v>
      </c>
      <c r="F344" s="17">
        <v>652.79999999999995</v>
      </c>
      <c r="G344" s="2">
        <v>16</v>
      </c>
      <c r="H344" s="2">
        <v>16</v>
      </c>
      <c r="I344" s="1">
        <v>627.20000000000005</v>
      </c>
      <c r="J344" s="17">
        <v>627.20000000000005</v>
      </c>
      <c r="K344" s="18">
        <v>33</v>
      </c>
      <c r="L344" s="25" t="s">
        <v>10</v>
      </c>
      <c r="M344" s="98">
        <v>296138.75200000004</v>
      </c>
      <c r="N344" s="25" t="str">
        <f t="shared" si="12"/>
        <v>г.Астрахань, ул. 4-я Железнодорожная, 47бРемонт внутридомовых инженерных систем электроснабжения</v>
      </c>
      <c r="O344" s="59" t="s">
        <v>342</v>
      </c>
      <c r="P344" s="19" t="s">
        <v>431</v>
      </c>
      <c r="Q344" s="17">
        <v>346138.28</v>
      </c>
      <c r="R344" s="32" t="s">
        <v>553</v>
      </c>
      <c r="S344" s="84">
        <v>1</v>
      </c>
      <c r="T344" s="19" t="s">
        <v>347</v>
      </c>
    </row>
    <row r="345" spans="1:25" ht="54.75" customHeight="1" x14ac:dyDescent="0.25">
      <c r="A345" s="33">
        <v>3224</v>
      </c>
      <c r="B345" s="96">
        <v>2019</v>
      </c>
      <c r="C345" s="80" t="s">
        <v>353</v>
      </c>
      <c r="D345" s="78" t="s">
        <v>37</v>
      </c>
      <c r="E345" s="16">
        <v>1964</v>
      </c>
      <c r="F345" s="17">
        <v>677.3</v>
      </c>
      <c r="G345" s="2">
        <v>16</v>
      </c>
      <c r="H345" s="2">
        <v>16</v>
      </c>
      <c r="I345" s="1">
        <v>627</v>
      </c>
      <c r="J345" s="17">
        <v>627</v>
      </c>
      <c r="K345" s="18">
        <v>26</v>
      </c>
      <c r="L345" s="94" t="s">
        <v>6</v>
      </c>
      <c r="M345" s="27">
        <v>548229.99</v>
      </c>
      <c r="N345" s="25" t="str">
        <f t="shared" si="12"/>
        <v>г.Астрахань, ул. 4-я Железнодорожная, 45вРемонт фасада</v>
      </c>
      <c r="O345" s="115" t="s">
        <v>419</v>
      </c>
      <c r="P345" s="115" t="s">
        <v>433</v>
      </c>
      <c r="Q345" s="106">
        <v>714866.85</v>
      </c>
      <c r="R345" s="32" t="s">
        <v>515</v>
      </c>
      <c r="S345" s="8">
        <v>1</v>
      </c>
      <c r="T345" s="57" t="s">
        <v>347</v>
      </c>
    </row>
    <row r="346" spans="1:25" ht="54.75" customHeight="1" x14ac:dyDescent="0.25">
      <c r="A346" s="33">
        <v>3224</v>
      </c>
      <c r="B346" s="96">
        <v>2019</v>
      </c>
      <c r="C346" s="31" t="s">
        <v>353</v>
      </c>
      <c r="D346" s="9" t="s">
        <v>37</v>
      </c>
      <c r="E346" s="105">
        <v>1964</v>
      </c>
      <c r="F346" s="17">
        <v>677.3</v>
      </c>
      <c r="G346" s="2">
        <v>16</v>
      </c>
      <c r="H346" s="2">
        <v>16</v>
      </c>
      <c r="I346" s="1">
        <v>627</v>
      </c>
      <c r="J346" s="17">
        <v>627</v>
      </c>
      <c r="K346" s="18">
        <v>26</v>
      </c>
      <c r="L346" s="25" t="s">
        <v>10</v>
      </c>
      <c r="M346" s="98">
        <v>296044.32</v>
      </c>
      <c r="N346" s="25" t="str">
        <f t="shared" si="12"/>
        <v>г.Астрахань, ул. 4-я Железнодорожная, 45вРемонт внутридомовых инженерных систем электроснабжения</v>
      </c>
      <c r="O346" s="59" t="s">
        <v>342</v>
      </c>
      <c r="P346" s="19" t="s">
        <v>431</v>
      </c>
      <c r="Q346" s="17">
        <v>339842.28</v>
      </c>
      <c r="R346" s="32" t="s">
        <v>553</v>
      </c>
      <c r="S346" s="84">
        <v>1</v>
      </c>
      <c r="T346" s="57" t="s">
        <v>347</v>
      </c>
      <c r="V346" s="112"/>
    </row>
    <row r="347" spans="1:25" ht="54.75" customHeight="1" x14ac:dyDescent="0.25">
      <c r="A347" s="33">
        <v>3224</v>
      </c>
      <c r="B347" s="96">
        <v>2019</v>
      </c>
      <c r="C347" s="31" t="s">
        <v>353</v>
      </c>
      <c r="D347" s="9" t="s">
        <v>37</v>
      </c>
      <c r="E347" s="105">
        <v>1964</v>
      </c>
      <c r="F347" s="17">
        <v>677.3</v>
      </c>
      <c r="G347" s="2">
        <v>16</v>
      </c>
      <c r="H347" s="2">
        <v>16</v>
      </c>
      <c r="I347" s="1">
        <v>627</v>
      </c>
      <c r="J347" s="17">
        <v>627</v>
      </c>
      <c r="K347" s="18">
        <v>26</v>
      </c>
      <c r="L347" s="25" t="s">
        <v>12</v>
      </c>
      <c r="M347" s="98">
        <v>268356</v>
      </c>
      <c r="N347" s="25" t="str">
        <f t="shared" si="12"/>
        <v xml:space="preserve">г.Астрахань, ул. 4-я Железнодорожная, 45вРемонт фундамента многоквартирного дома </v>
      </c>
      <c r="O347" s="59" t="s">
        <v>419</v>
      </c>
      <c r="P347" s="59" t="s">
        <v>433</v>
      </c>
      <c r="Q347" s="1">
        <v>177994.31</v>
      </c>
      <c r="R347" s="32" t="s">
        <v>505</v>
      </c>
      <c r="S347" s="84">
        <v>1</v>
      </c>
      <c r="T347" s="19" t="s">
        <v>347</v>
      </c>
    </row>
    <row r="348" spans="1:25" ht="54" hidden="1" customHeight="1" x14ac:dyDescent="0.25">
      <c r="A348" s="33">
        <v>3218</v>
      </c>
      <c r="B348" s="96">
        <v>2019</v>
      </c>
      <c r="C348" s="31" t="s">
        <v>353</v>
      </c>
      <c r="D348" s="9" t="s">
        <v>36</v>
      </c>
      <c r="E348" s="16">
        <v>1964</v>
      </c>
      <c r="F348" s="17">
        <v>635.5</v>
      </c>
      <c r="G348" s="2">
        <v>16</v>
      </c>
      <c r="H348" s="2">
        <v>16</v>
      </c>
      <c r="I348" s="17">
        <v>620.9</v>
      </c>
      <c r="J348" s="17">
        <v>620.9</v>
      </c>
      <c r="K348" s="18">
        <v>28</v>
      </c>
      <c r="L348" s="25" t="s">
        <v>12</v>
      </c>
      <c r="M348" s="27">
        <v>265745.2</v>
      </c>
      <c r="N348" s="25" t="str">
        <f t="shared" si="12"/>
        <v xml:space="preserve">г.Астрахань, ул. 4-я Железнодорожная, 43вРемонт фундамента многоквартирного дома </v>
      </c>
      <c r="O348" s="59" t="s">
        <v>325</v>
      </c>
      <c r="P348" s="59" t="s">
        <v>415</v>
      </c>
      <c r="Q348" s="17">
        <v>0</v>
      </c>
      <c r="R348" s="17">
        <v>0</v>
      </c>
      <c r="S348" s="8">
        <v>1</v>
      </c>
      <c r="T348" s="19" t="s">
        <v>594</v>
      </c>
    </row>
    <row r="349" spans="1:25" ht="57" hidden="1" customHeight="1" x14ac:dyDescent="0.25">
      <c r="A349" s="33">
        <v>3217</v>
      </c>
      <c r="B349" s="96">
        <v>2019</v>
      </c>
      <c r="C349" s="31" t="s">
        <v>353</v>
      </c>
      <c r="D349" s="9" t="s">
        <v>35</v>
      </c>
      <c r="E349" s="16">
        <v>1964</v>
      </c>
      <c r="F349" s="17">
        <v>685.8</v>
      </c>
      <c r="G349" s="2">
        <v>16</v>
      </c>
      <c r="H349" s="2">
        <v>16</v>
      </c>
      <c r="I349" s="1">
        <v>637</v>
      </c>
      <c r="J349" s="17">
        <v>637</v>
      </c>
      <c r="K349" s="18">
        <v>32</v>
      </c>
      <c r="L349" s="25" t="s">
        <v>5</v>
      </c>
      <c r="M349" s="27">
        <v>603825.03999999992</v>
      </c>
      <c r="N349" s="25" t="str">
        <f t="shared" si="12"/>
        <v>г.Астрахань, ул. 4-я Железнодорожная, 43бРемонт крыши</v>
      </c>
      <c r="O349" s="59" t="s">
        <v>325</v>
      </c>
      <c r="P349" s="59" t="s">
        <v>415</v>
      </c>
      <c r="Q349" s="17">
        <v>0</v>
      </c>
      <c r="R349" s="17">
        <v>0</v>
      </c>
      <c r="S349" s="8">
        <v>1</v>
      </c>
      <c r="T349" s="19" t="s">
        <v>594</v>
      </c>
    </row>
    <row r="350" spans="1:25" ht="46.5" hidden="1" customHeight="1" x14ac:dyDescent="0.25">
      <c r="A350" s="33">
        <v>3217</v>
      </c>
      <c r="B350" s="96">
        <v>2019</v>
      </c>
      <c r="C350" s="31" t="s">
        <v>353</v>
      </c>
      <c r="D350" s="9" t="s">
        <v>35</v>
      </c>
      <c r="E350" s="16">
        <v>1964</v>
      </c>
      <c r="F350" s="17">
        <v>685.8</v>
      </c>
      <c r="G350" s="2">
        <v>16</v>
      </c>
      <c r="H350" s="2">
        <v>16</v>
      </c>
      <c r="I350" s="1">
        <v>637</v>
      </c>
      <c r="J350" s="17">
        <v>637</v>
      </c>
      <c r="K350" s="18">
        <v>32</v>
      </c>
      <c r="L350" s="25" t="s">
        <v>6</v>
      </c>
      <c r="M350" s="27">
        <v>556973.69000000006</v>
      </c>
      <c r="N350" s="25" t="str">
        <f t="shared" si="12"/>
        <v>г.Астрахань, ул. 4-я Железнодорожная, 43бРемонт фасада</v>
      </c>
      <c r="O350" s="117" t="s">
        <v>325</v>
      </c>
      <c r="P350" s="59" t="s">
        <v>415</v>
      </c>
      <c r="Q350" s="17">
        <v>0</v>
      </c>
      <c r="R350" s="17">
        <v>0</v>
      </c>
      <c r="S350" s="8">
        <v>1</v>
      </c>
      <c r="T350" s="19" t="s">
        <v>594</v>
      </c>
      <c r="X350" s="1"/>
      <c r="Y350" s="19"/>
    </row>
    <row r="351" spans="1:25" ht="30" hidden="1" customHeight="1" x14ac:dyDescent="0.25">
      <c r="A351" s="33">
        <v>3217</v>
      </c>
      <c r="B351" s="96">
        <v>2019</v>
      </c>
      <c r="C351" s="31" t="s">
        <v>353</v>
      </c>
      <c r="D351" s="9" t="s">
        <v>35</v>
      </c>
      <c r="E351" s="16">
        <v>1964</v>
      </c>
      <c r="F351" s="17">
        <v>685.8</v>
      </c>
      <c r="G351" s="2">
        <v>16</v>
      </c>
      <c r="H351" s="2">
        <v>16</v>
      </c>
      <c r="I351" s="1">
        <v>637</v>
      </c>
      <c r="J351" s="17">
        <v>637</v>
      </c>
      <c r="K351" s="18">
        <v>32</v>
      </c>
      <c r="L351" s="25" t="s">
        <v>12</v>
      </c>
      <c r="M351" s="27">
        <v>272636</v>
      </c>
      <c r="N351" s="25" t="str">
        <f t="shared" si="12"/>
        <v xml:space="preserve">г.Астрахань, ул. 4-я Железнодорожная, 43бРемонт фундамента многоквартирного дома </v>
      </c>
      <c r="O351" s="59" t="s">
        <v>325</v>
      </c>
      <c r="P351" s="59" t="s">
        <v>415</v>
      </c>
      <c r="Q351" s="17">
        <v>0</v>
      </c>
      <c r="R351" s="17">
        <v>0</v>
      </c>
      <c r="S351" s="8">
        <v>1</v>
      </c>
      <c r="T351" s="19" t="s">
        <v>594</v>
      </c>
      <c r="X351" s="1">
        <v>438307.4</v>
      </c>
      <c r="Y351" s="1" t="s">
        <v>583</v>
      </c>
    </row>
    <row r="352" spans="1:25" ht="54.75" customHeight="1" x14ac:dyDescent="0.25">
      <c r="A352" s="33">
        <v>3351</v>
      </c>
      <c r="B352" s="96">
        <v>2019</v>
      </c>
      <c r="C352" s="31" t="s">
        <v>353</v>
      </c>
      <c r="D352" s="9" t="s">
        <v>34</v>
      </c>
      <c r="E352" s="16">
        <v>1963</v>
      </c>
      <c r="F352" s="17">
        <v>3376.4</v>
      </c>
      <c r="G352" s="2">
        <v>79</v>
      </c>
      <c r="H352" s="2">
        <v>79</v>
      </c>
      <c r="I352" s="1">
        <v>3161.2</v>
      </c>
      <c r="J352" s="17">
        <v>3161.2</v>
      </c>
      <c r="K352" s="18">
        <v>112</v>
      </c>
      <c r="L352" s="25" t="s">
        <v>5</v>
      </c>
      <c r="M352" s="27">
        <v>2996564.7039999999</v>
      </c>
      <c r="N352" s="25" t="str">
        <f t="shared" si="12"/>
        <v>г.Астрахань, ул. 28-ой Армии, 6Ремонт крыши</v>
      </c>
      <c r="O352" s="21" t="s">
        <v>425</v>
      </c>
      <c r="P352" s="21" t="s">
        <v>464</v>
      </c>
      <c r="Q352" s="17">
        <v>2072697.6</v>
      </c>
      <c r="R352" s="32" t="s">
        <v>476</v>
      </c>
      <c r="S352" s="8">
        <v>1</v>
      </c>
      <c r="T352" s="19" t="s">
        <v>347</v>
      </c>
      <c r="X352" s="19">
        <v>507951</v>
      </c>
      <c r="Y352" s="19" t="s">
        <v>581</v>
      </c>
    </row>
    <row r="353" spans="1:25" ht="39.75" hidden="1" customHeight="1" x14ac:dyDescent="0.25">
      <c r="A353" s="33">
        <v>3358</v>
      </c>
      <c r="B353" s="96">
        <v>2019</v>
      </c>
      <c r="C353" s="31" t="s">
        <v>353</v>
      </c>
      <c r="D353" s="9" t="s">
        <v>33</v>
      </c>
      <c r="E353" s="16">
        <v>1962</v>
      </c>
      <c r="F353" s="17">
        <v>3849.9</v>
      </c>
      <c r="G353" s="2">
        <v>80</v>
      </c>
      <c r="H353" s="2">
        <v>80</v>
      </c>
      <c r="I353" s="1">
        <v>3520.8</v>
      </c>
      <c r="J353" s="17">
        <v>3520.8</v>
      </c>
      <c r="K353" s="18">
        <v>141</v>
      </c>
      <c r="L353" s="25" t="s">
        <v>6</v>
      </c>
      <c r="M353" s="27">
        <v>3078481.8960000002</v>
      </c>
      <c r="N353" s="25" t="str">
        <f t="shared" si="12"/>
        <v>г.Астрахань, ул. 28-ой Армии, 16Ремонт фасада</v>
      </c>
      <c r="O353" s="21" t="s">
        <v>558</v>
      </c>
      <c r="P353" s="21" t="s">
        <v>393</v>
      </c>
      <c r="Q353" s="17">
        <v>0</v>
      </c>
      <c r="R353" s="17">
        <v>0</v>
      </c>
      <c r="S353" s="8">
        <v>1</v>
      </c>
      <c r="T353" s="19" t="s">
        <v>354</v>
      </c>
      <c r="X353" s="19"/>
      <c r="Y353" s="19"/>
    </row>
    <row r="354" spans="1:25" ht="54.75" customHeight="1" x14ac:dyDescent="0.25">
      <c r="A354" s="33">
        <v>3365</v>
      </c>
      <c r="B354" s="96">
        <v>2019</v>
      </c>
      <c r="C354" s="31" t="s">
        <v>353</v>
      </c>
      <c r="D354" s="9" t="s">
        <v>32</v>
      </c>
      <c r="E354" s="16">
        <v>1968</v>
      </c>
      <c r="F354" s="17">
        <v>2893.8</v>
      </c>
      <c r="G354" s="2">
        <v>48</v>
      </c>
      <c r="H354" s="2">
        <v>48</v>
      </c>
      <c r="I354" s="1">
        <v>2582.5</v>
      </c>
      <c r="J354" s="17">
        <v>2582.5</v>
      </c>
      <c r="K354" s="18">
        <v>98</v>
      </c>
      <c r="L354" s="25" t="s">
        <v>10</v>
      </c>
      <c r="M354" s="27">
        <v>1219353.2</v>
      </c>
      <c r="N354" s="25" t="str">
        <f t="shared" si="12"/>
        <v>г.Астрахань, ул. 28-ой Армии, 10/2Ремонт внутридомовых инженерных систем электроснабжения</v>
      </c>
      <c r="O354" s="21" t="s">
        <v>425</v>
      </c>
      <c r="P354" s="21" t="s">
        <v>464</v>
      </c>
      <c r="Q354" s="17">
        <v>899179.2</v>
      </c>
      <c r="R354" s="17" t="s">
        <v>587</v>
      </c>
      <c r="S354" s="8">
        <v>1</v>
      </c>
      <c r="T354" s="19" t="s">
        <v>347</v>
      </c>
      <c r="X354" s="1">
        <v>1643486.4</v>
      </c>
      <c r="Y354" s="19" t="s">
        <v>581</v>
      </c>
    </row>
    <row r="355" spans="1:25" ht="30" hidden="1" customHeight="1" x14ac:dyDescent="0.25">
      <c r="A355" s="33">
        <v>3365</v>
      </c>
      <c r="B355" s="96">
        <v>2019</v>
      </c>
      <c r="C355" s="31" t="s">
        <v>353</v>
      </c>
      <c r="D355" s="9" t="s">
        <v>32</v>
      </c>
      <c r="E355" s="16">
        <v>1968</v>
      </c>
      <c r="F355" s="17">
        <v>2893.8</v>
      </c>
      <c r="G355" s="2">
        <v>48</v>
      </c>
      <c r="H355" s="2">
        <v>48</v>
      </c>
      <c r="I355" s="1">
        <v>2582.5</v>
      </c>
      <c r="J355" s="17">
        <v>2582.5</v>
      </c>
      <c r="K355" s="18">
        <v>98</v>
      </c>
      <c r="L355" s="25" t="s">
        <v>15</v>
      </c>
      <c r="M355" s="27">
        <v>350000</v>
      </c>
      <c r="N355" s="25" t="str">
        <f t="shared" si="12"/>
        <v>г.Астрахань, ул. 28-ой Армии, 10/2Установка коллективных (общедомовых) приборов учета потребления тепловой энергии</v>
      </c>
      <c r="O355" s="21" t="s">
        <v>342</v>
      </c>
      <c r="P355" s="21" t="s">
        <v>469</v>
      </c>
      <c r="Q355" s="17">
        <v>0</v>
      </c>
      <c r="R355" s="17">
        <v>0</v>
      </c>
      <c r="S355" s="8">
        <v>1</v>
      </c>
      <c r="T355" s="19" t="s">
        <v>559</v>
      </c>
    </row>
    <row r="356" spans="1:25" ht="54.75" customHeight="1" x14ac:dyDescent="0.25">
      <c r="A356" s="33">
        <v>3365</v>
      </c>
      <c r="B356" s="96">
        <v>2019</v>
      </c>
      <c r="C356" s="80" t="s">
        <v>353</v>
      </c>
      <c r="D356" s="78" t="s">
        <v>32</v>
      </c>
      <c r="E356" s="16">
        <v>1968</v>
      </c>
      <c r="F356" s="17">
        <v>2893.8</v>
      </c>
      <c r="G356" s="2">
        <v>48</v>
      </c>
      <c r="H356" s="2">
        <v>48</v>
      </c>
      <c r="I356" s="1">
        <v>2582.5</v>
      </c>
      <c r="J356" s="17">
        <v>2582.5</v>
      </c>
      <c r="K356" s="18">
        <v>98</v>
      </c>
      <c r="L356" s="94" t="s">
        <v>9</v>
      </c>
      <c r="M356" s="27">
        <v>1476053.7</v>
      </c>
      <c r="N356" s="25" t="str">
        <f t="shared" si="12"/>
        <v>г.Астрахань, ул. 28-ой Армии, 10/2Ремонт внутридомовых инженерных систем теплоснабжения</v>
      </c>
      <c r="O356" s="21" t="s">
        <v>425</v>
      </c>
      <c r="P356" s="21" t="s">
        <v>464</v>
      </c>
      <c r="Q356" s="17">
        <v>741290.4</v>
      </c>
      <c r="R356" s="17" t="s">
        <v>587</v>
      </c>
      <c r="S356" s="8">
        <v>1</v>
      </c>
      <c r="T356" s="19" t="s">
        <v>347</v>
      </c>
    </row>
    <row r="357" spans="1:25" ht="99.75" hidden="1" customHeight="1" x14ac:dyDescent="0.25">
      <c r="A357" s="33">
        <v>3206</v>
      </c>
      <c r="B357" s="96">
        <v>2019</v>
      </c>
      <c r="C357" s="31" t="s">
        <v>353</v>
      </c>
      <c r="D357" s="9" t="s">
        <v>279</v>
      </c>
      <c r="E357" s="97">
        <v>1985</v>
      </c>
      <c r="F357" s="1">
        <v>4431.3</v>
      </c>
      <c r="G357" s="2">
        <v>68</v>
      </c>
      <c r="H357" s="2">
        <v>68</v>
      </c>
      <c r="I357" s="1">
        <v>4301</v>
      </c>
      <c r="J357" s="1">
        <v>4301</v>
      </c>
      <c r="K357" s="8">
        <v>203</v>
      </c>
      <c r="L357" s="25" t="s">
        <v>15</v>
      </c>
      <c r="M357" s="98">
        <v>350000</v>
      </c>
      <c r="N357" s="25" t="str">
        <f t="shared" si="12"/>
        <v>г.Астрахань, ул. 1-я Перевозная, 118/2Установка коллективных (общедомовых) приборов учета потребления тепловой энергии</v>
      </c>
      <c r="O357" s="21" t="s">
        <v>342</v>
      </c>
      <c r="P357" s="21" t="s">
        <v>652</v>
      </c>
      <c r="Q357" s="1"/>
      <c r="R357" s="1"/>
      <c r="S357" s="84">
        <v>1</v>
      </c>
      <c r="T357" s="19" t="s">
        <v>354</v>
      </c>
    </row>
    <row r="358" spans="1:25" ht="54.75" customHeight="1" x14ac:dyDescent="0.25">
      <c r="A358" s="33">
        <v>3082</v>
      </c>
      <c r="B358" s="96">
        <v>2019</v>
      </c>
      <c r="C358" s="31" t="s">
        <v>353</v>
      </c>
      <c r="D358" s="9" t="s">
        <v>278</v>
      </c>
      <c r="E358" s="97">
        <v>1958</v>
      </c>
      <c r="F358" s="1">
        <v>747.5</v>
      </c>
      <c r="G358" s="2">
        <v>12</v>
      </c>
      <c r="H358" s="2">
        <v>12</v>
      </c>
      <c r="I358" s="1">
        <v>670.3</v>
      </c>
      <c r="J358" s="1">
        <v>670.3</v>
      </c>
      <c r="K358" s="8">
        <v>37</v>
      </c>
      <c r="L358" s="25" t="s">
        <v>5</v>
      </c>
      <c r="M358" s="98">
        <v>635390.77599999995</v>
      </c>
      <c r="N358" s="25" t="str">
        <f t="shared" si="12"/>
        <v>г.Астрахань, ул. 1-я Перевозная, 102Ремонт крыши</v>
      </c>
      <c r="O358" s="21" t="s">
        <v>425</v>
      </c>
      <c r="P358" s="21" t="s">
        <v>464</v>
      </c>
      <c r="Q358" s="1">
        <v>1681980</v>
      </c>
      <c r="R358" s="19" t="s">
        <v>490</v>
      </c>
      <c r="S358" s="84">
        <v>1</v>
      </c>
      <c r="T358" s="19" t="s">
        <v>347</v>
      </c>
    </row>
    <row r="359" spans="1:25" ht="54.75" customHeight="1" x14ac:dyDescent="0.25">
      <c r="A359" s="33">
        <v>3313</v>
      </c>
      <c r="B359" s="96">
        <v>2019</v>
      </c>
      <c r="C359" s="31" t="s">
        <v>353</v>
      </c>
      <c r="D359" s="9" t="s">
        <v>31</v>
      </c>
      <c r="E359" s="16">
        <v>1958</v>
      </c>
      <c r="F359" s="17">
        <v>1075.2</v>
      </c>
      <c r="G359" s="2">
        <v>12</v>
      </c>
      <c r="H359" s="2">
        <v>12</v>
      </c>
      <c r="I359" s="1">
        <v>987.5</v>
      </c>
      <c r="J359" s="17">
        <v>987.5</v>
      </c>
      <c r="K359" s="18">
        <v>33</v>
      </c>
      <c r="L359" s="25" t="s">
        <v>6</v>
      </c>
      <c r="M359" s="27">
        <v>863440.375</v>
      </c>
      <c r="N359" s="25" t="str">
        <f t="shared" si="12"/>
        <v>г.Астрахань, ул. 1-я Перевозная, 100Ремонт фасада</v>
      </c>
      <c r="O359" s="59" t="s">
        <v>342</v>
      </c>
      <c r="P359" s="19" t="s">
        <v>431</v>
      </c>
      <c r="Q359" s="17">
        <v>1104508</v>
      </c>
      <c r="R359" s="32" t="s">
        <v>528</v>
      </c>
      <c r="S359" s="8">
        <v>1</v>
      </c>
      <c r="T359" s="19" t="s">
        <v>347</v>
      </c>
    </row>
    <row r="360" spans="1:25" ht="54.75" customHeight="1" x14ac:dyDescent="0.25">
      <c r="A360" s="33">
        <v>3313</v>
      </c>
      <c r="B360" s="96">
        <v>2019</v>
      </c>
      <c r="C360" s="31" t="s">
        <v>353</v>
      </c>
      <c r="D360" s="9" t="s">
        <v>31</v>
      </c>
      <c r="E360" s="16">
        <v>1958</v>
      </c>
      <c r="F360" s="17">
        <v>1075.2</v>
      </c>
      <c r="G360" s="2">
        <v>12</v>
      </c>
      <c r="H360" s="2">
        <v>12</v>
      </c>
      <c r="I360" s="1">
        <v>987.5</v>
      </c>
      <c r="J360" s="17">
        <v>987.5</v>
      </c>
      <c r="K360" s="18">
        <v>33</v>
      </c>
      <c r="L360" s="25" t="s">
        <v>9</v>
      </c>
      <c r="M360" s="27">
        <v>564415.5</v>
      </c>
      <c r="N360" s="25" t="str">
        <f t="shared" si="12"/>
        <v>г.Астрахань, ул. 1-я Перевозная, 100Ремонт внутридомовых инженерных систем теплоснабжения</v>
      </c>
      <c r="O360" s="59" t="s">
        <v>342</v>
      </c>
      <c r="P360" s="19" t="s">
        <v>431</v>
      </c>
      <c r="Q360" s="17">
        <v>603371</v>
      </c>
      <c r="R360" s="32" t="s">
        <v>509</v>
      </c>
      <c r="S360" s="8">
        <v>1</v>
      </c>
      <c r="T360" s="19" t="s">
        <v>347</v>
      </c>
    </row>
    <row r="361" spans="1:25" ht="57.75" hidden="1" customHeight="1" x14ac:dyDescent="0.25">
      <c r="A361" s="33">
        <v>3313</v>
      </c>
      <c r="B361" s="96">
        <v>2019</v>
      </c>
      <c r="C361" s="31" t="s">
        <v>353</v>
      </c>
      <c r="D361" s="9" t="s">
        <v>31</v>
      </c>
      <c r="E361" s="16">
        <v>1958</v>
      </c>
      <c r="F361" s="17">
        <v>1075.2</v>
      </c>
      <c r="G361" s="2">
        <v>12</v>
      </c>
      <c r="H361" s="2">
        <v>12</v>
      </c>
      <c r="I361" s="1">
        <v>987.5</v>
      </c>
      <c r="J361" s="17">
        <v>987.5</v>
      </c>
      <c r="K361" s="18">
        <v>33</v>
      </c>
      <c r="L361" s="25" t="s">
        <v>15</v>
      </c>
      <c r="M361" s="27">
        <v>350000</v>
      </c>
      <c r="N361" s="25" t="str">
        <f t="shared" si="12"/>
        <v>г.Астрахань, ул. 1-я Перевозная, 100Установка коллективных (общедомовых) приборов учета потребления тепловой энергии</v>
      </c>
      <c r="O361" s="21" t="s">
        <v>342</v>
      </c>
      <c r="P361" s="21" t="s">
        <v>652</v>
      </c>
      <c r="Q361" s="17"/>
      <c r="R361" s="17"/>
      <c r="S361" s="8">
        <v>1</v>
      </c>
      <c r="T361" s="19" t="s">
        <v>354</v>
      </c>
    </row>
    <row r="362" spans="1:25" ht="54.75" customHeight="1" x14ac:dyDescent="0.25">
      <c r="A362" s="33"/>
      <c r="B362" s="96">
        <v>2019</v>
      </c>
      <c r="C362" s="21" t="s">
        <v>352</v>
      </c>
      <c r="D362" s="15" t="s">
        <v>30</v>
      </c>
      <c r="E362" s="2">
        <v>1970</v>
      </c>
      <c r="F362" s="1">
        <v>6307.4</v>
      </c>
      <c r="G362" s="2">
        <v>96</v>
      </c>
      <c r="H362" s="2">
        <v>96</v>
      </c>
      <c r="I362" s="1">
        <v>4078.6</v>
      </c>
      <c r="J362" s="1">
        <v>4078.6</v>
      </c>
      <c r="K362" s="8">
        <v>229</v>
      </c>
      <c r="L362" s="43" t="s">
        <v>12</v>
      </c>
      <c r="M362" s="44">
        <v>1745640.8</v>
      </c>
      <c r="N362" s="25"/>
      <c r="O362" s="21" t="s">
        <v>342</v>
      </c>
      <c r="P362" s="21" t="s">
        <v>467</v>
      </c>
      <c r="Q362" s="19">
        <v>1881570</v>
      </c>
      <c r="R362" s="19" t="s">
        <v>592</v>
      </c>
      <c r="S362" s="8">
        <v>1</v>
      </c>
      <c r="T362" s="19" t="s">
        <v>347</v>
      </c>
    </row>
    <row r="363" spans="1:25" ht="69" hidden="1" customHeight="1" x14ac:dyDescent="0.25">
      <c r="A363" s="33">
        <v>703</v>
      </c>
      <c r="B363" s="96">
        <v>2019</v>
      </c>
      <c r="C363" s="31" t="s">
        <v>350</v>
      </c>
      <c r="D363" s="3" t="s">
        <v>28</v>
      </c>
      <c r="E363" s="2">
        <v>1989</v>
      </c>
      <c r="F363" s="1">
        <v>3054</v>
      </c>
      <c r="G363" s="2">
        <v>52</v>
      </c>
      <c r="H363" s="2">
        <v>50</v>
      </c>
      <c r="I363" s="1">
        <v>2382.12</v>
      </c>
      <c r="J363" s="1">
        <v>2143.91</v>
      </c>
      <c r="K363" s="8">
        <v>95</v>
      </c>
      <c r="L363" s="25" t="s">
        <v>10</v>
      </c>
      <c r="M363" s="27">
        <v>1124741.7792</v>
      </c>
      <c r="N363" s="25" t="str">
        <f t="shared" ref="N363:N387" si="13">CONCATENATE(D363,L363)</f>
        <v>г.Астрахань, ул. 11 Кр.Армии, 4,корп. 1Ремонт внутридомовых инженерных систем электроснабжения</v>
      </c>
      <c r="O363" s="21" t="s">
        <v>406</v>
      </c>
      <c r="P363" s="21" t="s">
        <v>650</v>
      </c>
      <c r="Q363" s="1"/>
      <c r="R363" s="1"/>
      <c r="S363" s="8">
        <v>1</v>
      </c>
      <c r="T363" s="19" t="s">
        <v>354</v>
      </c>
    </row>
    <row r="364" spans="1:25" ht="58.5" hidden="1" customHeight="1" x14ac:dyDescent="0.25">
      <c r="A364" s="33">
        <v>703</v>
      </c>
      <c r="B364" s="96">
        <v>2019</v>
      </c>
      <c r="C364" s="80" t="s">
        <v>350</v>
      </c>
      <c r="D364" s="79" t="s">
        <v>28</v>
      </c>
      <c r="E364" s="2">
        <v>1989</v>
      </c>
      <c r="F364" s="1">
        <v>3054</v>
      </c>
      <c r="G364" s="2">
        <v>52</v>
      </c>
      <c r="H364" s="2">
        <v>50</v>
      </c>
      <c r="I364" s="1">
        <v>2382.12</v>
      </c>
      <c r="J364" s="1">
        <v>2143.91</v>
      </c>
      <c r="K364" s="8">
        <v>95</v>
      </c>
      <c r="L364" s="94" t="s">
        <v>9</v>
      </c>
      <c r="M364" s="27">
        <v>1361524.5071999999</v>
      </c>
      <c r="N364" s="25" t="str">
        <f t="shared" si="13"/>
        <v>г.Астрахань, ул. 11 Кр.Армии, 4,корп. 1Ремонт внутридомовых инженерных систем теплоснабжения</v>
      </c>
      <c r="O364" s="21" t="s">
        <v>406</v>
      </c>
      <c r="P364" s="21" t="s">
        <v>650</v>
      </c>
      <c r="Q364" s="1"/>
      <c r="R364" s="1"/>
      <c r="S364" s="8">
        <v>1</v>
      </c>
      <c r="T364" s="19" t="s">
        <v>354</v>
      </c>
    </row>
    <row r="365" spans="1:25" ht="97.5" hidden="1" customHeight="1" x14ac:dyDescent="0.25">
      <c r="A365" s="33">
        <v>703</v>
      </c>
      <c r="B365" s="96">
        <v>2019</v>
      </c>
      <c r="C365" s="31" t="s">
        <v>350</v>
      </c>
      <c r="D365" s="3" t="s">
        <v>28</v>
      </c>
      <c r="E365" s="97">
        <v>1989</v>
      </c>
      <c r="F365" s="1">
        <v>3054</v>
      </c>
      <c r="G365" s="2">
        <v>52</v>
      </c>
      <c r="H365" s="2">
        <v>50</v>
      </c>
      <c r="I365" s="1">
        <v>2382.12</v>
      </c>
      <c r="J365" s="1">
        <v>2143.91</v>
      </c>
      <c r="K365" s="8">
        <v>95</v>
      </c>
      <c r="L365" s="25" t="s">
        <v>17</v>
      </c>
      <c r="M365" s="98">
        <v>891341.66159999999</v>
      </c>
      <c r="N365" s="25" t="str">
        <f t="shared" si="13"/>
        <v>г.Астрахань, ул. 11 Кр.Армии, 4,корп. 1Ремонт внутридомовых инженерных систем водоснабжения (ГВС)</v>
      </c>
      <c r="O365" s="21" t="s">
        <v>406</v>
      </c>
      <c r="P365" s="21" t="s">
        <v>650</v>
      </c>
      <c r="Q365" s="1"/>
      <c r="R365" s="1"/>
      <c r="S365" s="84">
        <v>1</v>
      </c>
      <c r="T365" s="19" t="s">
        <v>354</v>
      </c>
    </row>
    <row r="366" spans="1:25" ht="30" hidden="1" customHeight="1" x14ac:dyDescent="0.25">
      <c r="A366" s="33">
        <v>135</v>
      </c>
      <c r="B366" s="96">
        <v>2019</v>
      </c>
      <c r="C366" s="31" t="s">
        <v>351</v>
      </c>
      <c r="D366" s="3" t="s">
        <v>27</v>
      </c>
      <c r="E366" s="2">
        <v>1970</v>
      </c>
      <c r="F366" s="1">
        <v>2675.4</v>
      </c>
      <c r="G366" s="2">
        <v>51</v>
      </c>
      <c r="H366" s="2">
        <v>48</v>
      </c>
      <c r="I366" s="1">
        <v>1369.9</v>
      </c>
      <c r="J366" s="1">
        <v>1006.7</v>
      </c>
      <c r="K366" s="8">
        <v>106</v>
      </c>
      <c r="L366" s="25" t="s">
        <v>5</v>
      </c>
      <c r="M366" s="27">
        <v>1298555.608</v>
      </c>
      <c r="N366" s="25" t="str">
        <f t="shared" si="13"/>
        <v>г.Астрахань, проспект Бумажников, 18Ремонт крыши</v>
      </c>
      <c r="O366" s="21" t="s">
        <v>558</v>
      </c>
      <c r="P366" s="21" t="s">
        <v>392</v>
      </c>
      <c r="Q366" s="1">
        <v>0</v>
      </c>
      <c r="R366" s="1">
        <v>0</v>
      </c>
      <c r="S366" s="8">
        <v>1</v>
      </c>
      <c r="T366" s="19" t="s">
        <v>354</v>
      </c>
    </row>
    <row r="367" spans="1:25" ht="54.75" customHeight="1" x14ac:dyDescent="0.25">
      <c r="A367" s="33">
        <v>135</v>
      </c>
      <c r="B367" s="96">
        <v>2019</v>
      </c>
      <c r="C367" s="31" t="s">
        <v>351</v>
      </c>
      <c r="D367" s="3" t="s">
        <v>27</v>
      </c>
      <c r="E367" s="2">
        <v>1970</v>
      </c>
      <c r="F367" s="1">
        <v>2675.4</v>
      </c>
      <c r="G367" s="2">
        <v>51</v>
      </c>
      <c r="H367" s="2">
        <v>48</v>
      </c>
      <c r="I367" s="1">
        <v>1369.9</v>
      </c>
      <c r="J367" s="1">
        <v>1006.7</v>
      </c>
      <c r="K367" s="8">
        <v>106</v>
      </c>
      <c r="L367" s="25" t="s">
        <v>10</v>
      </c>
      <c r="M367" s="27">
        <v>646811.98400000005</v>
      </c>
      <c r="N367" s="25" t="str">
        <f t="shared" si="13"/>
        <v>г.Астрахань, проспект Бумажников, 18Ремонт внутридомовых инженерных систем электроснабжения</v>
      </c>
      <c r="O367" s="21" t="s">
        <v>425</v>
      </c>
      <c r="P367" s="21" t="s">
        <v>464</v>
      </c>
      <c r="Q367" s="1">
        <v>950245.2</v>
      </c>
      <c r="R367" s="1" t="s">
        <v>587</v>
      </c>
      <c r="S367" s="8">
        <v>1</v>
      </c>
      <c r="T367" s="19" t="s">
        <v>347</v>
      </c>
    </row>
    <row r="368" spans="1:25" ht="61.5" hidden="1" customHeight="1" x14ac:dyDescent="0.25">
      <c r="A368" s="33">
        <v>135</v>
      </c>
      <c r="B368" s="96">
        <v>2019</v>
      </c>
      <c r="C368" s="31" t="s">
        <v>351</v>
      </c>
      <c r="D368" s="3" t="s">
        <v>27</v>
      </c>
      <c r="E368" s="2">
        <v>1970</v>
      </c>
      <c r="F368" s="1">
        <v>2675.4</v>
      </c>
      <c r="G368" s="2">
        <v>51</v>
      </c>
      <c r="H368" s="2">
        <v>48</v>
      </c>
      <c r="I368" s="1">
        <v>1369.9</v>
      </c>
      <c r="J368" s="1">
        <v>1006.7</v>
      </c>
      <c r="K368" s="8">
        <v>106</v>
      </c>
      <c r="L368" s="25" t="s">
        <v>13</v>
      </c>
      <c r="M368" s="27">
        <v>350598.50700000004</v>
      </c>
      <c r="N368" s="25" t="str">
        <f t="shared" si="13"/>
        <v>г.Астрахань, проспект Бумажников, 18Ремонт внутридомовых инженерных систем газоснабжения</v>
      </c>
      <c r="O368" s="67"/>
      <c r="P368" s="67" t="s">
        <v>644</v>
      </c>
      <c r="Q368" s="1">
        <v>0</v>
      </c>
      <c r="R368" s="1">
        <v>0</v>
      </c>
      <c r="S368" s="8">
        <v>1</v>
      </c>
      <c r="T368" s="19" t="s">
        <v>623</v>
      </c>
    </row>
    <row r="369" spans="1:25" ht="54.75" customHeight="1" x14ac:dyDescent="0.25">
      <c r="A369" s="33">
        <v>135</v>
      </c>
      <c r="B369" s="96">
        <v>2019</v>
      </c>
      <c r="C369" s="31" t="s">
        <v>351</v>
      </c>
      <c r="D369" s="3" t="s">
        <v>27</v>
      </c>
      <c r="E369" s="2">
        <v>1970</v>
      </c>
      <c r="F369" s="1">
        <v>2675.4</v>
      </c>
      <c r="G369" s="2">
        <v>51</v>
      </c>
      <c r="H369" s="2">
        <v>48</v>
      </c>
      <c r="I369" s="1">
        <v>1369.9</v>
      </c>
      <c r="J369" s="1">
        <v>1006.7</v>
      </c>
      <c r="K369" s="8">
        <v>106</v>
      </c>
      <c r="L369" s="25" t="s">
        <v>9</v>
      </c>
      <c r="M369" s="27">
        <v>782980.04399999999</v>
      </c>
      <c r="N369" s="25" t="str">
        <f t="shared" si="13"/>
        <v>г.Астрахань, проспект Бумажников, 18Ремонт внутридомовых инженерных систем теплоснабжения</v>
      </c>
      <c r="O369" s="21" t="s">
        <v>425</v>
      </c>
      <c r="P369" s="21" t="s">
        <v>464</v>
      </c>
      <c r="Q369" s="1">
        <v>939124.54</v>
      </c>
      <c r="R369" s="19" t="s">
        <v>510</v>
      </c>
      <c r="S369" s="8">
        <v>1</v>
      </c>
      <c r="T369" s="19" t="s">
        <v>347</v>
      </c>
    </row>
    <row r="370" spans="1:25" ht="54.75" customHeight="1" x14ac:dyDescent="0.25">
      <c r="A370" s="33">
        <v>135</v>
      </c>
      <c r="B370" s="96">
        <v>2019</v>
      </c>
      <c r="C370" s="31" t="s">
        <v>351</v>
      </c>
      <c r="D370" s="3" t="s">
        <v>27</v>
      </c>
      <c r="E370" s="2">
        <v>1970</v>
      </c>
      <c r="F370" s="1">
        <v>2675.4</v>
      </c>
      <c r="G370" s="2">
        <v>51</v>
      </c>
      <c r="H370" s="2">
        <v>48</v>
      </c>
      <c r="I370" s="1">
        <v>1369.9</v>
      </c>
      <c r="J370" s="1">
        <v>1006.7</v>
      </c>
      <c r="K370" s="8">
        <v>106</v>
      </c>
      <c r="L370" s="25" t="s">
        <v>7</v>
      </c>
      <c r="M370" s="27">
        <v>512589.18200000003</v>
      </c>
      <c r="N370" s="25" t="str">
        <f t="shared" si="13"/>
        <v>г.Астрахань, проспект Бумажников, 18Ремонт внутридомовых инженерных систем водоснабжения</v>
      </c>
      <c r="O370" s="21" t="s">
        <v>425</v>
      </c>
      <c r="P370" s="21" t="s">
        <v>464</v>
      </c>
      <c r="Q370" s="1">
        <v>263756.40000000002</v>
      </c>
      <c r="R370" s="19" t="s">
        <v>510</v>
      </c>
      <c r="S370" s="8">
        <v>1</v>
      </c>
      <c r="T370" s="19" t="s">
        <v>347</v>
      </c>
    </row>
    <row r="371" spans="1:25" ht="54.75" customHeight="1" x14ac:dyDescent="0.25">
      <c r="A371" s="33">
        <v>135</v>
      </c>
      <c r="B371" s="96">
        <v>2019</v>
      </c>
      <c r="C371" s="31" t="s">
        <v>351</v>
      </c>
      <c r="D371" s="3" t="s">
        <v>27</v>
      </c>
      <c r="E371" s="2">
        <v>1970</v>
      </c>
      <c r="F371" s="1">
        <v>2675.4</v>
      </c>
      <c r="G371" s="2">
        <v>51</v>
      </c>
      <c r="H371" s="2">
        <v>48</v>
      </c>
      <c r="I371" s="1">
        <v>1369.9</v>
      </c>
      <c r="J371" s="1">
        <v>1006.7</v>
      </c>
      <c r="K371" s="8">
        <v>106</v>
      </c>
      <c r="L371" s="25" t="s">
        <v>8</v>
      </c>
      <c r="M371" s="27">
        <v>331666.48900000006</v>
      </c>
      <c r="N371" s="25" t="str">
        <f t="shared" si="13"/>
        <v>г.Астрахань, проспект Бумажников, 18Ремонт внутридомовых инженерных систем водоотведения</v>
      </c>
      <c r="O371" s="21" t="s">
        <v>425</v>
      </c>
      <c r="P371" s="21" t="s">
        <v>464</v>
      </c>
      <c r="Q371" s="1">
        <v>313211.39</v>
      </c>
      <c r="R371" s="19" t="s">
        <v>510</v>
      </c>
      <c r="S371" s="8">
        <v>1</v>
      </c>
      <c r="T371" s="19" t="s">
        <v>347</v>
      </c>
    </row>
    <row r="372" spans="1:25" ht="54.75" customHeight="1" x14ac:dyDescent="0.25">
      <c r="A372" s="33">
        <v>132</v>
      </c>
      <c r="B372" s="96">
        <v>2019</v>
      </c>
      <c r="C372" s="21" t="s">
        <v>351</v>
      </c>
      <c r="D372" s="20" t="s">
        <v>26</v>
      </c>
      <c r="E372" s="21">
        <v>1969</v>
      </c>
      <c r="F372" s="1">
        <v>3891.4</v>
      </c>
      <c r="G372" s="2">
        <v>92</v>
      </c>
      <c r="H372" s="2">
        <v>90</v>
      </c>
      <c r="I372" s="1">
        <v>2545.1999999999998</v>
      </c>
      <c r="J372" s="1">
        <v>2375.6999999999998</v>
      </c>
      <c r="K372" s="8">
        <v>205</v>
      </c>
      <c r="L372" s="25" t="s">
        <v>9</v>
      </c>
      <c r="M372" s="26">
        <v>1454734.5119999999</v>
      </c>
      <c r="N372" s="25" t="str">
        <f t="shared" si="13"/>
        <v>г.Астрахань, проспект Бумажников, 16Ремонт внутридомовых инженерных систем теплоснабжения</v>
      </c>
      <c r="O372" s="21" t="s">
        <v>325</v>
      </c>
      <c r="P372" s="21" t="s">
        <v>374</v>
      </c>
      <c r="Q372" s="19">
        <v>2359852.8199999998</v>
      </c>
      <c r="R372" s="19" t="s">
        <v>596</v>
      </c>
      <c r="S372" s="8">
        <v>1</v>
      </c>
      <c r="T372" s="19" t="s">
        <v>347</v>
      </c>
    </row>
    <row r="373" spans="1:25" ht="54.75" customHeight="1" x14ac:dyDescent="0.25">
      <c r="A373" s="33">
        <v>131</v>
      </c>
      <c r="B373" s="96">
        <v>2019</v>
      </c>
      <c r="C373" s="31" t="s">
        <v>351</v>
      </c>
      <c r="D373" s="3" t="s">
        <v>25</v>
      </c>
      <c r="E373" s="2">
        <v>1986</v>
      </c>
      <c r="F373" s="1">
        <v>10304.5</v>
      </c>
      <c r="G373" s="2">
        <v>169</v>
      </c>
      <c r="H373" s="2">
        <v>169</v>
      </c>
      <c r="I373" s="1">
        <v>7665.1</v>
      </c>
      <c r="J373" s="1">
        <v>7665.1</v>
      </c>
      <c r="K373" s="8">
        <v>459</v>
      </c>
      <c r="L373" s="25" t="s">
        <v>8</v>
      </c>
      <c r="M373" s="27">
        <v>1855797.3610000003</v>
      </c>
      <c r="N373" s="25" t="str">
        <f t="shared" si="13"/>
        <v>г.Астрахань, проспект Бумажников, 15,корп. 1Ремонт внутридомовых инженерных систем водоотведения</v>
      </c>
      <c r="O373" s="21" t="s">
        <v>342</v>
      </c>
      <c r="P373" s="21" t="s">
        <v>469</v>
      </c>
      <c r="Q373" s="1">
        <v>1388673</v>
      </c>
      <c r="R373" s="1" t="s">
        <v>655</v>
      </c>
      <c r="S373" s="8">
        <v>1</v>
      </c>
      <c r="T373" s="19" t="s">
        <v>347</v>
      </c>
      <c r="Y373" s="71" t="s">
        <v>638</v>
      </c>
    </row>
    <row r="374" spans="1:25" ht="46.5" hidden="1" customHeight="1" x14ac:dyDescent="0.25">
      <c r="A374" s="33">
        <v>131</v>
      </c>
      <c r="B374" s="96">
        <v>2019</v>
      </c>
      <c r="C374" s="31" t="s">
        <v>351</v>
      </c>
      <c r="D374" s="3" t="s">
        <v>25</v>
      </c>
      <c r="E374" s="2">
        <v>1986</v>
      </c>
      <c r="F374" s="1">
        <v>10304.5</v>
      </c>
      <c r="G374" s="2">
        <v>169</v>
      </c>
      <c r="H374" s="2">
        <v>169</v>
      </c>
      <c r="I374" s="1">
        <v>7665.1</v>
      </c>
      <c r="J374" s="1">
        <v>7665.1</v>
      </c>
      <c r="K374" s="8">
        <v>459</v>
      </c>
      <c r="L374" s="25" t="s">
        <v>5</v>
      </c>
      <c r="M374" s="27">
        <v>7265901.5920000002</v>
      </c>
      <c r="N374" s="25" t="str">
        <f t="shared" si="13"/>
        <v>г.Астрахань, проспект Бумажников, 15,корп. 1Ремонт крыши</v>
      </c>
      <c r="O374" s="21" t="s">
        <v>425</v>
      </c>
      <c r="P374" s="21" t="s">
        <v>649</v>
      </c>
      <c r="Q374" s="1"/>
      <c r="R374" s="1"/>
      <c r="S374" s="8">
        <v>1</v>
      </c>
      <c r="T374" s="19" t="s">
        <v>354</v>
      </c>
    </row>
    <row r="375" spans="1:25" ht="54.75" customHeight="1" x14ac:dyDescent="0.25">
      <c r="A375" s="33">
        <v>2794</v>
      </c>
      <c r="B375" s="96">
        <v>2019</v>
      </c>
      <c r="C375" s="90" t="s">
        <v>352</v>
      </c>
      <c r="D375" s="79" t="s">
        <v>24</v>
      </c>
      <c r="E375" s="2">
        <v>1982</v>
      </c>
      <c r="F375" s="1">
        <v>3988</v>
      </c>
      <c r="G375" s="2">
        <v>43</v>
      </c>
      <c r="H375" s="2">
        <v>43</v>
      </c>
      <c r="I375" s="1">
        <v>2668.6</v>
      </c>
      <c r="J375" s="1">
        <v>2668.6</v>
      </c>
      <c r="K375" s="8">
        <v>147</v>
      </c>
      <c r="L375" s="94" t="s">
        <v>10</v>
      </c>
      <c r="M375" s="27">
        <v>1260006.176</v>
      </c>
      <c r="N375" s="25" t="str">
        <f t="shared" si="13"/>
        <v>г.Астрахань, пр. Н.Островского, 12Ремонт внутридомовых инженерных систем электроснабжения</v>
      </c>
      <c r="O375" s="61" t="s">
        <v>425</v>
      </c>
      <c r="P375" s="61" t="s">
        <v>464</v>
      </c>
      <c r="Q375" s="1">
        <v>3458811.6</v>
      </c>
      <c r="R375" s="1" t="s">
        <v>596</v>
      </c>
      <c r="S375" s="8">
        <v>1</v>
      </c>
      <c r="T375" s="57" t="s">
        <v>347</v>
      </c>
    </row>
    <row r="376" spans="1:25" ht="54.75" customHeight="1" x14ac:dyDescent="0.25">
      <c r="A376" s="33">
        <v>2794</v>
      </c>
      <c r="B376" s="96">
        <v>2019</v>
      </c>
      <c r="C376" s="29" t="s">
        <v>352</v>
      </c>
      <c r="D376" s="3" t="s">
        <v>24</v>
      </c>
      <c r="E376" s="97">
        <v>1982</v>
      </c>
      <c r="F376" s="1">
        <v>3988</v>
      </c>
      <c r="G376" s="2">
        <v>43</v>
      </c>
      <c r="H376" s="2">
        <v>43</v>
      </c>
      <c r="I376" s="1">
        <v>2668.6</v>
      </c>
      <c r="J376" s="1">
        <v>2668.6</v>
      </c>
      <c r="K376" s="8">
        <v>147</v>
      </c>
      <c r="L376" s="25" t="s">
        <v>12</v>
      </c>
      <c r="M376" s="98">
        <v>1142160.8</v>
      </c>
      <c r="N376" s="25" t="str">
        <f t="shared" si="13"/>
        <v xml:space="preserve">г.Астрахань, пр. Н.Островского, 12Ремонт фундамента многоквартирного дома </v>
      </c>
      <c r="O376" s="21" t="s">
        <v>425</v>
      </c>
      <c r="P376" s="21" t="s">
        <v>464</v>
      </c>
      <c r="Q376" s="1">
        <v>155420</v>
      </c>
      <c r="R376" s="19" t="s">
        <v>544</v>
      </c>
      <c r="S376" s="84">
        <v>1</v>
      </c>
      <c r="T376" s="19" t="s">
        <v>347</v>
      </c>
    </row>
    <row r="377" spans="1:25" ht="63" hidden="1" customHeight="1" x14ac:dyDescent="0.25">
      <c r="A377" s="33">
        <v>82</v>
      </c>
      <c r="B377" s="96">
        <v>2019</v>
      </c>
      <c r="C377" s="31" t="s">
        <v>351</v>
      </c>
      <c r="D377" s="3" t="s">
        <v>23</v>
      </c>
      <c r="E377" s="2">
        <v>1963</v>
      </c>
      <c r="F377" s="1">
        <v>2899.4</v>
      </c>
      <c r="G377" s="2">
        <v>37</v>
      </c>
      <c r="H377" s="2">
        <v>36</v>
      </c>
      <c r="I377" s="1">
        <v>1434.5</v>
      </c>
      <c r="J377" s="1">
        <v>1321.4</v>
      </c>
      <c r="K377" s="8">
        <v>78</v>
      </c>
      <c r="L377" s="25" t="s">
        <v>6</v>
      </c>
      <c r="M377" s="27">
        <v>1254283.7649999999</v>
      </c>
      <c r="N377" s="25" t="str">
        <f t="shared" si="13"/>
        <v>г.Астрахань, пл. Заводская, 45Ремонт фасада</v>
      </c>
      <c r="O377" s="21" t="s">
        <v>325</v>
      </c>
      <c r="P377" s="21" t="s">
        <v>439</v>
      </c>
      <c r="Q377" s="1">
        <v>0</v>
      </c>
      <c r="R377" s="1">
        <v>0</v>
      </c>
      <c r="S377" s="8">
        <v>1</v>
      </c>
      <c r="T377" s="19" t="s">
        <v>594</v>
      </c>
    </row>
    <row r="378" spans="1:25" ht="46.5" hidden="1" customHeight="1" x14ac:dyDescent="0.25">
      <c r="A378" s="33">
        <v>80</v>
      </c>
      <c r="B378" s="96">
        <v>2019</v>
      </c>
      <c r="C378" s="31" t="s">
        <v>351</v>
      </c>
      <c r="D378" s="3" t="s">
        <v>327</v>
      </c>
      <c r="E378" s="2">
        <v>1968</v>
      </c>
      <c r="F378" s="1">
        <v>3338.4</v>
      </c>
      <c r="G378" s="2">
        <v>72</v>
      </c>
      <c r="H378" s="2">
        <v>70</v>
      </c>
      <c r="I378" s="1">
        <v>2179.5</v>
      </c>
      <c r="J378" s="1">
        <v>1970.4</v>
      </c>
      <c r="K378" s="8">
        <v>145</v>
      </c>
      <c r="L378" s="25" t="s">
        <v>7</v>
      </c>
      <c r="M378" s="27">
        <v>815525.31</v>
      </c>
      <c r="N378" s="25" t="str">
        <f t="shared" si="13"/>
        <v>г.Астрахань, пл. Заводская, 43Ремонт внутридомовых инженерных систем водоснабжения</v>
      </c>
      <c r="O378" s="21" t="s">
        <v>325</v>
      </c>
      <c r="P378" s="21" t="s">
        <v>473</v>
      </c>
      <c r="Q378" s="1">
        <v>0</v>
      </c>
      <c r="R378" s="1">
        <v>0</v>
      </c>
      <c r="S378" s="8">
        <v>1</v>
      </c>
      <c r="T378" s="19" t="s">
        <v>594</v>
      </c>
    </row>
    <row r="379" spans="1:25" ht="84" hidden="1" customHeight="1" x14ac:dyDescent="0.25">
      <c r="A379" s="33">
        <v>80</v>
      </c>
      <c r="B379" s="96">
        <v>2019</v>
      </c>
      <c r="C379" s="31" t="s">
        <v>351</v>
      </c>
      <c r="D379" s="3" t="s">
        <v>327</v>
      </c>
      <c r="E379" s="2">
        <v>1968</v>
      </c>
      <c r="F379" s="1">
        <v>3338.4</v>
      </c>
      <c r="G379" s="2">
        <v>72</v>
      </c>
      <c r="H379" s="2">
        <v>70</v>
      </c>
      <c r="I379" s="1">
        <v>2179.5</v>
      </c>
      <c r="J379" s="1">
        <v>1970.4</v>
      </c>
      <c r="K379" s="8">
        <v>145</v>
      </c>
      <c r="L379" s="25" t="s">
        <v>9</v>
      </c>
      <c r="M379" s="27">
        <v>1245715.0199999998</v>
      </c>
      <c r="N379" s="25" t="str">
        <f t="shared" si="13"/>
        <v>г.Астрахань, пл. Заводская, 43Ремонт внутридомовых инженерных систем теплоснабжения</v>
      </c>
      <c r="O379" s="21" t="s">
        <v>325</v>
      </c>
      <c r="P379" s="21" t="s">
        <v>473</v>
      </c>
      <c r="Q379" s="1">
        <v>0</v>
      </c>
      <c r="R379" s="1">
        <v>0</v>
      </c>
      <c r="S379" s="8">
        <v>1</v>
      </c>
      <c r="T379" s="19" t="s">
        <v>594</v>
      </c>
    </row>
    <row r="380" spans="1:25" ht="95.25" hidden="1" customHeight="1" x14ac:dyDescent="0.25">
      <c r="A380" s="33">
        <v>80</v>
      </c>
      <c r="B380" s="96">
        <v>2019</v>
      </c>
      <c r="C380" s="31" t="s">
        <v>351</v>
      </c>
      <c r="D380" s="3" t="s">
        <v>327</v>
      </c>
      <c r="E380" s="2">
        <v>1968</v>
      </c>
      <c r="F380" s="1">
        <v>3338.4</v>
      </c>
      <c r="G380" s="2">
        <v>72</v>
      </c>
      <c r="H380" s="2">
        <v>70</v>
      </c>
      <c r="I380" s="1">
        <v>2179.5</v>
      </c>
      <c r="J380" s="1">
        <v>1970.4</v>
      </c>
      <c r="K380" s="8">
        <v>145</v>
      </c>
      <c r="L380" s="25" t="s">
        <v>8</v>
      </c>
      <c r="M380" s="27">
        <v>527678.745</v>
      </c>
      <c r="N380" s="25" t="str">
        <f t="shared" si="13"/>
        <v>г.Астрахань, пл. Заводская, 43Ремонт внутридомовых инженерных систем водоотведения</v>
      </c>
      <c r="O380" s="21" t="s">
        <v>325</v>
      </c>
      <c r="P380" s="21" t="s">
        <v>473</v>
      </c>
      <c r="Q380" s="1">
        <v>0</v>
      </c>
      <c r="R380" s="1">
        <v>0</v>
      </c>
      <c r="S380" s="8">
        <v>1</v>
      </c>
      <c r="T380" s="19" t="s">
        <v>594</v>
      </c>
    </row>
    <row r="381" spans="1:25" ht="95.25" hidden="1" customHeight="1" x14ac:dyDescent="0.25">
      <c r="A381" s="33">
        <v>74</v>
      </c>
      <c r="B381" s="96">
        <v>2019</v>
      </c>
      <c r="C381" s="31" t="s">
        <v>351</v>
      </c>
      <c r="D381" s="3" t="s">
        <v>22</v>
      </c>
      <c r="E381" s="2">
        <v>1958</v>
      </c>
      <c r="F381" s="1">
        <v>642.70000000000005</v>
      </c>
      <c r="G381" s="2">
        <v>12</v>
      </c>
      <c r="H381" s="2">
        <v>12</v>
      </c>
      <c r="I381" s="1">
        <v>409</v>
      </c>
      <c r="J381" s="1">
        <v>409</v>
      </c>
      <c r="K381" s="8">
        <v>22</v>
      </c>
      <c r="L381" s="25" t="s">
        <v>6</v>
      </c>
      <c r="M381" s="27">
        <v>357617.33</v>
      </c>
      <c r="N381" s="25" t="str">
        <f t="shared" si="13"/>
        <v>г.Астрахань, пл. Заводская, 37Ремонт фасада</v>
      </c>
      <c r="O381" s="21" t="s">
        <v>325</v>
      </c>
      <c r="P381" s="21" t="s">
        <v>439</v>
      </c>
      <c r="Q381" s="1">
        <v>0</v>
      </c>
      <c r="R381" s="1">
        <v>0</v>
      </c>
      <c r="S381" s="8">
        <v>1</v>
      </c>
      <c r="T381" s="19" t="s">
        <v>594</v>
      </c>
      <c r="U381" s="66" t="s">
        <v>555</v>
      </c>
    </row>
    <row r="382" spans="1:25" ht="69" hidden="1" customHeight="1" x14ac:dyDescent="0.25">
      <c r="A382" s="33">
        <v>70</v>
      </c>
      <c r="B382" s="96">
        <v>2019</v>
      </c>
      <c r="C382" s="31" t="s">
        <v>351</v>
      </c>
      <c r="D382" s="3" t="s">
        <v>21</v>
      </c>
      <c r="E382" s="2">
        <v>1941</v>
      </c>
      <c r="F382" s="1">
        <v>1173.2</v>
      </c>
      <c r="G382" s="2">
        <v>34</v>
      </c>
      <c r="H382" s="2">
        <v>32</v>
      </c>
      <c r="I382" s="1">
        <v>1091.7</v>
      </c>
      <c r="J382" s="1">
        <v>835.2</v>
      </c>
      <c r="K382" s="8">
        <v>48</v>
      </c>
      <c r="L382" s="25" t="s">
        <v>6</v>
      </c>
      <c r="M382" s="27">
        <v>954549.72900000005</v>
      </c>
      <c r="N382" s="25" t="str">
        <f t="shared" si="13"/>
        <v>г.Астрахань, пл. Заводская, 32Ремонт фасада</v>
      </c>
      <c r="O382" s="21" t="s">
        <v>325</v>
      </c>
      <c r="P382" s="21" t="s">
        <v>439</v>
      </c>
      <c r="Q382" s="1">
        <v>0</v>
      </c>
      <c r="R382" s="1">
        <v>0</v>
      </c>
      <c r="S382" s="8">
        <v>1</v>
      </c>
      <c r="T382" s="19" t="s">
        <v>594</v>
      </c>
    </row>
    <row r="383" spans="1:25" ht="54.75" customHeight="1" x14ac:dyDescent="0.25">
      <c r="A383" s="33">
        <v>69</v>
      </c>
      <c r="B383" s="96">
        <v>2019</v>
      </c>
      <c r="C383" s="80" t="s">
        <v>351</v>
      </c>
      <c r="D383" s="79" t="s">
        <v>20</v>
      </c>
      <c r="E383" s="2">
        <v>1960</v>
      </c>
      <c r="F383" s="1">
        <v>640.79999999999995</v>
      </c>
      <c r="G383" s="2">
        <v>14</v>
      </c>
      <c r="H383" s="2">
        <v>13</v>
      </c>
      <c r="I383" s="1">
        <v>612.79999999999995</v>
      </c>
      <c r="J383" s="1">
        <v>527.6</v>
      </c>
      <c r="K383" s="8">
        <v>35</v>
      </c>
      <c r="L383" s="94" t="s">
        <v>9</v>
      </c>
      <c r="M383" s="27">
        <v>350251.96799999994</v>
      </c>
      <c r="N383" s="25" t="str">
        <f t="shared" si="13"/>
        <v>г.Астрахань, пл. Заводская, 30Ремонт внутридомовых инженерных систем теплоснабжения</v>
      </c>
      <c r="O383" s="63" t="s">
        <v>323</v>
      </c>
      <c r="P383" s="61" t="s">
        <v>432</v>
      </c>
      <c r="Q383" s="1">
        <v>624656.02</v>
      </c>
      <c r="R383" s="19" t="s">
        <v>561</v>
      </c>
      <c r="S383" s="8">
        <v>1</v>
      </c>
      <c r="T383" s="19" t="s">
        <v>347</v>
      </c>
    </row>
    <row r="384" spans="1:25" ht="54.75" customHeight="1" x14ac:dyDescent="0.25">
      <c r="A384" s="33">
        <v>68</v>
      </c>
      <c r="B384" s="96">
        <v>2019</v>
      </c>
      <c r="C384" s="31" t="s">
        <v>351</v>
      </c>
      <c r="D384" s="3" t="s">
        <v>19</v>
      </c>
      <c r="E384" s="97">
        <v>1960</v>
      </c>
      <c r="F384" s="1">
        <v>4926.3</v>
      </c>
      <c r="G384" s="2">
        <v>17</v>
      </c>
      <c r="H384" s="2">
        <v>16</v>
      </c>
      <c r="I384" s="1">
        <v>4404.6000000000004</v>
      </c>
      <c r="J384" s="1">
        <v>4289.2</v>
      </c>
      <c r="K384" s="8">
        <v>33</v>
      </c>
      <c r="L384" s="25" t="s">
        <v>6</v>
      </c>
      <c r="M384" s="98">
        <v>3851250.1020000004</v>
      </c>
      <c r="N384" s="25" t="str">
        <f t="shared" si="13"/>
        <v>г.Астрахань, пл. Заводская, 29Ремонт фасада</v>
      </c>
      <c r="O384" s="21" t="s">
        <v>425</v>
      </c>
      <c r="P384" s="21" t="s">
        <v>464</v>
      </c>
      <c r="Q384" s="1">
        <v>905546.4</v>
      </c>
      <c r="R384" s="19" t="s">
        <v>552</v>
      </c>
      <c r="S384" s="84">
        <v>1</v>
      </c>
      <c r="T384" s="19" t="s">
        <v>347</v>
      </c>
    </row>
    <row r="385" spans="1:25" ht="54.75" customHeight="1" x14ac:dyDescent="0.25">
      <c r="A385" s="33">
        <v>68</v>
      </c>
      <c r="B385" s="96">
        <v>2019</v>
      </c>
      <c r="C385" s="45" t="s">
        <v>351</v>
      </c>
      <c r="D385" s="3" t="s">
        <v>19</v>
      </c>
      <c r="E385" s="97">
        <v>1960</v>
      </c>
      <c r="F385" s="1">
        <v>4926.3</v>
      </c>
      <c r="G385" s="2">
        <v>17</v>
      </c>
      <c r="H385" s="2">
        <v>16</v>
      </c>
      <c r="I385" s="1">
        <v>4404.6000000000004</v>
      </c>
      <c r="J385" s="1">
        <v>4289.2</v>
      </c>
      <c r="K385" s="8">
        <v>33</v>
      </c>
      <c r="L385" s="47" t="s">
        <v>8</v>
      </c>
      <c r="M385" s="102">
        <v>329552.34000000003</v>
      </c>
      <c r="N385" s="25" t="str">
        <f t="shared" si="13"/>
        <v>г.Астрахань, пл. Заводская, 29Ремонт внутридомовых инженерных систем водоотведения</v>
      </c>
      <c r="O385" s="21" t="s">
        <v>371</v>
      </c>
      <c r="P385" s="21" t="s">
        <v>373</v>
      </c>
      <c r="Q385" s="19">
        <v>312424.62</v>
      </c>
      <c r="R385" s="21" t="s">
        <v>394</v>
      </c>
      <c r="S385" s="84">
        <v>1</v>
      </c>
      <c r="T385" s="19" t="s">
        <v>347</v>
      </c>
      <c r="X385" s="1">
        <v>438307.4</v>
      </c>
      <c r="Y385" s="1" t="s">
        <v>583</v>
      </c>
    </row>
    <row r="386" spans="1:25" ht="54.75" customHeight="1" x14ac:dyDescent="0.25">
      <c r="A386" s="33">
        <v>3336</v>
      </c>
      <c r="B386" s="96">
        <v>2019</v>
      </c>
      <c r="C386" s="80" t="s">
        <v>353</v>
      </c>
      <c r="D386" s="78" t="s">
        <v>18</v>
      </c>
      <c r="E386" s="16">
        <v>1962</v>
      </c>
      <c r="F386" s="17">
        <v>4191.3999999999996</v>
      </c>
      <c r="G386" s="2">
        <v>80</v>
      </c>
      <c r="H386" s="2">
        <v>80</v>
      </c>
      <c r="I386" s="1">
        <v>3129.7</v>
      </c>
      <c r="J386" s="17">
        <v>3129.7</v>
      </c>
      <c r="K386" s="18">
        <v>141</v>
      </c>
      <c r="L386" s="94" t="s">
        <v>5</v>
      </c>
      <c r="M386" s="27">
        <v>2966705.2239999999</v>
      </c>
      <c r="N386" s="25" t="str">
        <f t="shared" si="13"/>
        <v>г.Астрахань, пл. Вокзальная, 1аРемонт крыши</v>
      </c>
      <c r="O386" s="61" t="s">
        <v>425</v>
      </c>
      <c r="P386" s="61" t="s">
        <v>464</v>
      </c>
      <c r="Q386" s="1">
        <v>1635015.6</v>
      </c>
      <c r="R386" s="19" t="s">
        <v>490</v>
      </c>
      <c r="S386" s="8">
        <v>1</v>
      </c>
      <c r="T386" s="19" t="s">
        <v>347</v>
      </c>
    </row>
    <row r="387" spans="1:25" ht="54.75" customHeight="1" x14ac:dyDescent="0.25">
      <c r="A387" s="33">
        <v>3336</v>
      </c>
      <c r="B387" s="96">
        <v>2019</v>
      </c>
      <c r="C387" s="31" t="s">
        <v>353</v>
      </c>
      <c r="D387" s="9" t="s">
        <v>18</v>
      </c>
      <c r="E387" s="105">
        <v>1962</v>
      </c>
      <c r="F387" s="17">
        <v>4191.3999999999996</v>
      </c>
      <c r="G387" s="2">
        <v>80</v>
      </c>
      <c r="H387" s="2">
        <v>80</v>
      </c>
      <c r="I387" s="1">
        <v>3129.7</v>
      </c>
      <c r="J387" s="17">
        <v>3129.7</v>
      </c>
      <c r="K387" s="18">
        <v>141</v>
      </c>
      <c r="L387" s="25" t="s">
        <v>10</v>
      </c>
      <c r="M387" s="98">
        <v>1477719.152</v>
      </c>
      <c r="N387" s="25" t="str">
        <f t="shared" si="13"/>
        <v>г.Астрахань, пл. Вокзальная, 1аРемонт внутридомовых инженерных систем электроснабжения</v>
      </c>
      <c r="O387" s="21" t="s">
        <v>425</v>
      </c>
      <c r="P387" s="21" t="s">
        <v>464</v>
      </c>
      <c r="Q387" s="1">
        <v>948308.4</v>
      </c>
      <c r="R387" s="19" t="s">
        <v>512</v>
      </c>
      <c r="S387" s="84">
        <v>1</v>
      </c>
      <c r="T387" s="19" t="s">
        <v>347</v>
      </c>
    </row>
    <row r="388" spans="1:25" ht="54.75" customHeight="1" x14ac:dyDescent="0.25">
      <c r="A388" s="33">
        <v>4204</v>
      </c>
      <c r="B388" s="96">
        <v>2019</v>
      </c>
      <c r="C388" s="31" t="s">
        <v>351</v>
      </c>
      <c r="D388" s="3" t="s">
        <v>388</v>
      </c>
      <c r="E388" s="2">
        <v>1966</v>
      </c>
      <c r="F388" s="1">
        <v>2058.6999999999998</v>
      </c>
      <c r="G388" s="2">
        <v>38</v>
      </c>
      <c r="H388" s="2">
        <v>35</v>
      </c>
      <c r="I388" s="1">
        <v>985.6</v>
      </c>
      <c r="J388" s="1">
        <v>701.5</v>
      </c>
      <c r="K388" s="8">
        <v>67</v>
      </c>
      <c r="L388" s="43" t="s">
        <v>5</v>
      </c>
      <c r="M388" s="44">
        <v>934269.95199999993</v>
      </c>
      <c r="N388" s="64"/>
      <c r="O388" s="62" t="s">
        <v>342</v>
      </c>
      <c r="P388" s="21" t="s">
        <v>467</v>
      </c>
      <c r="Q388" s="1">
        <v>1280726.3999999999</v>
      </c>
      <c r="R388" s="19" t="s">
        <v>523</v>
      </c>
      <c r="S388" s="8">
        <v>1</v>
      </c>
      <c r="T388" s="19" t="s">
        <v>347</v>
      </c>
      <c r="U388" s="71"/>
    </row>
    <row r="389" spans="1:25" ht="54.75" customHeight="1" x14ac:dyDescent="0.25">
      <c r="A389" s="33">
        <v>4204</v>
      </c>
      <c r="B389" s="96">
        <v>2019</v>
      </c>
      <c r="C389" s="31" t="s">
        <v>351</v>
      </c>
      <c r="D389" s="3" t="s">
        <v>388</v>
      </c>
      <c r="E389" s="2">
        <v>1966</v>
      </c>
      <c r="F389" s="1">
        <v>2058.6999999999998</v>
      </c>
      <c r="G389" s="2">
        <v>38</v>
      </c>
      <c r="H389" s="2">
        <v>35</v>
      </c>
      <c r="I389" s="1">
        <v>985.6</v>
      </c>
      <c r="J389" s="1">
        <v>701.5</v>
      </c>
      <c r="K389" s="8">
        <v>67</v>
      </c>
      <c r="L389" s="43" t="s">
        <v>12</v>
      </c>
      <c r="M389" s="44">
        <v>421836.79999999999</v>
      </c>
      <c r="N389" s="64"/>
      <c r="O389" s="21" t="s">
        <v>342</v>
      </c>
      <c r="P389" s="21" t="s">
        <v>467</v>
      </c>
      <c r="Q389" s="1">
        <v>253182</v>
      </c>
      <c r="R389" s="19" t="s">
        <v>580</v>
      </c>
      <c r="S389" s="8">
        <v>1</v>
      </c>
      <c r="T389" s="19" t="s">
        <v>347</v>
      </c>
    </row>
    <row r="390" spans="1:25" ht="54.75" customHeight="1" x14ac:dyDescent="0.25">
      <c r="A390" s="33">
        <v>39</v>
      </c>
      <c r="B390" s="96">
        <v>2019</v>
      </c>
      <c r="C390" s="31" t="s">
        <v>351</v>
      </c>
      <c r="D390" s="3" t="s">
        <v>378</v>
      </c>
      <c r="E390" s="2">
        <v>1978</v>
      </c>
      <c r="F390" s="1">
        <v>2353.6999999999998</v>
      </c>
      <c r="G390" s="2">
        <v>72</v>
      </c>
      <c r="H390" s="2">
        <v>70</v>
      </c>
      <c r="I390" s="1">
        <v>1222.5</v>
      </c>
      <c r="J390" s="1">
        <v>1045.3</v>
      </c>
      <c r="K390" s="8">
        <v>137</v>
      </c>
      <c r="L390" s="43" t="s">
        <v>5</v>
      </c>
      <c r="M390" s="44">
        <v>1158832.2</v>
      </c>
      <c r="N390" s="25"/>
      <c r="O390" s="21" t="s">
        <v>324</v>
      </c>
      <c r="P390" s="21" t="s">
        <v>470</v>
      </c>
      <c r="Q390" s="19">
        <v>1418240</v>
      </c>
      <c r="R390" s="29" t="s">
        <v>586</v>
      </c>
      <c r="S390" s="8">
        <v>1</v>
      </c>
      <c r="T390" s="19" t="s">
        <v>347</v>
      </c>
    </row>
    <row r="391" spans="1:25" ht="54.75" customHeight="1" x14ac:dyDescent="0.25">
      <c r="A391" s="33">
        <v>37</v>
      </c>
      <c r="B391" s="96">
        <v>2019</v>
      </c>
      <c r="C391" s="80" t="s">
        <v>351</v>
      </c>
      <c r="D391" s="79" t="s">
        <v>16</v>
      </c>
      <c r="E391" s="2">
        <v>1972</v>
      </c>
      <c r="F391" s="1">
        <v>4155.3999999999996</v>
      </c>
      <c r="G391" s="2">
        <v>89</v>
      </c>
      <c r="H391" s="2">
        <v>87</v>
      </c>
      <c r="I391" s="1">
        <v>2679.3</v>
      </c>
      <c r="J391" s="1">
        <v>2489.6999999999998</v>
      </c>
      <c r="K391" s="8">
        <v>171</v>
      </c>
      <c r="L391" s="94" t="s">
        <v>8</v>
      </c>
      <c r="M391" s="27">
        <v>648685.32300000009</v>
      </c>
      <c r="N391" s="25" t="str">
        <f t="shared" ref="N391:N412" si="14">CONCATENATE(D391,L391)</f>
        <v>г.Астрахань, пер. Ленинградский, 82Ремонт внутридомовых инженерных систем водоотведения</v>
      </c>
      <c r="O391" s="61" t="s">
        <v>342</v>
      </c>
      <c r="P391" s="61" t="s">
        <v>469</v>
      </c>
      <c r="Q391" s="19">
        <v>540105.4</v>
      </c>
      <c r="R391" s="19" t="s">
        <v>571</v>
      </c>
      <c r="S391" s="8">
        <v>1</v>
      </c>
      <c r="T391" s="57" t="s">
        <v>347</v>
      </c>
    </row>
    <row r="392" spans="1:25" ht="30" hidden="1" customHeight="1" x14ac:dyDescent="0.25">
      <c r="A392" s="33">
        <v>37</v>
      </c>
      <c r="B392" s="96">
        <v>2019</v>
      </c>
      <c r="C392" s="31" t="s">
        <v>351</v>
      </c>
      <c r="D392" s="3" t="s">
        <v>16</v>
      </c>
      <c r="E392" s="97">
        <v>1972</v>
      </c>
      <c r="F392" s="1">
        <v>4155.3999999999996</v>
      </c>
      <c r="G392" s="2">
        <v>89</v>
      </c>
      <c r="H392" s="2">
        <v>87</v>
      </c>
      <c r="I392" s="1">
        <v>2679.3</v>
      </c>
      <c r="J392" s="1">
        <v>2489.6999999999998</v>
      </c>
      <c r="K392" s="8">
        <v>171</v>
      </c>
      <c r="L392" s="25" t="s">
        <v>7</v>
      </c>
      <c r="M392" s="98">
        <v>1002540.474</v>
      </c>
      <c r="N392" s="25" t="str">
        <f t="shared" si="14"/>
        <v>г.Астрахань, пер. Ленинградский, 82Ремонт внутридомовых инженерных систем водоснабжения</v>
      </c>
      <c r="O392" s="21" t="s">
        <v>425</v>
      </c>
      <c r="P392" s="21" t="s">
        <v>649</v>
      </c>
      <c r="Q392" s="1"/>
      <c r="R392" s="1"/>
      <c r="S392" s="84">
        <v>1</v>
      </c>
      <c r="T392" s="19" t="s">
        <v>354</v>
      </c>
    </row>
    <row r="393" spans="1:25" ht="75.75" hidden="1" customHeight="1" x14ac:dyDescent="0.25">
      <c r="A393" s="33">
        <v>37</v>
      </c>
      <c r="B393" s="96">
        <v>2019</v>
      </c>
      <c r="C393" s="31" t="s">
        <v>351</v>
      </c>
      <c r="D393" s="3" t="s">
        <v>16</v>
      </c>
      <c r="E393" s="2">
        <v>1972</v>
      </c>
      <c r="F393" s="1">
        <v>4155.3999999999996</v>
      </c>
      <c r="G393" s="2">
        <v>89</v>
      </c>
      <c r="H393" s="2">
        <v>87</v>
      </c>
      <c r="I393" s="1">
        <v>2679.3</v>
      </c>
      <c r="J393" s="1">
        <v>2489.6999999999998</v>
      </c>
      <c r="K393" s="8">
        <v>171</v>
      </c>
      <c r="L393" s="25" t="s">
        <v>11</v>
      </c>
      <c r="M393" s="27">
        <v>857580</v>
      </c>
      <c r="N393" s="25" t="str">
        <f t="shared" si="14"/>
        <v>г.Астрахань, пер. Ленинградский, 82Ремонт подвальных помещений, относящихся к общему имуществу в многоквартирном доме</v>
      </c>
      <c r="O393" s="21" t="s">
        <v>558</v>
      </c>
      <c r="P393" s="21" t="s">
        <v>393</v>
      </c>
      <c r="Q393" s="1">
        <v>0</v>
      </c>
      <c r="R393" s="1">
        <v>0</v>
      </c>
      <c r="S393" s="8">
        <v>1</v>
      </c>
      <c r="T393" s="19" t="s">
        <v>354</v>
      </c>
    </row>
    <row r="394" spans="1:25" ht="46.5" hidden="1" customHeight="1" x14ac:dyDescent="0.25">
      <c r="A394" s="33">
        <v>29</v>
      </c>
      <c r="B394" s="96">
        <v>2019</v>
      </c>
      <c r="C394" s="31" t="s">
        <v>351</v>
      </c>
      <c r="D394" s="3" t="s">
        <v>277</v>
      </c>
      <c r="E394" s="2">
        <v>1968</v>
      </c>
      <c r="F394" s="1">
        <v>3152.2</v>
      </c>
      <c r="G394" s="2">
        <v>71</v>
      </c>
      <c r="H394" s="2">
        <v>69</v>
      </c>
      <c r="I394" s="1">
        <v>2117.9</v>
      </c>
      <c r="J394" s="1">
        <v>1997.5</v>
      </c>
      <c r="K394" s="8">
        <v>147</v>
      </c>
      <c r="L394" s="25" t="s">
        <v>13</v>
      </c>
      <c r="M394" s="27">
        <v>542034.147</v>
      </c>
      <c r="N394" s="25" t="str">
        <f t="shared" si="14"/>
        <v>г.Астрахань, пер. Ленинградский, 70Ремонт внутридомовых инженерных систем газоснабжения</v>
      </c>
      <c r="O394" s="67"/>
      <c r="P394" s="67" t="s">
        <v>644</v>
      </c>
      <c r="Q394" s="1">
        <v>0</v>
      </c>
      <c r="R394" s="1">
        <v>0</v>
      </c>
      <c r="S394" s="8">
        <v>1</v>
      </c>
      <c r="T394" s="19" t="s">
        <v>623</v>
      </c>
    </row>
    <row r="395" spans="1:25" ht="54.75" customHeight="1" x14ac:dyDescent="0.25">
      <c r="A395" s="33">
        <v>29</v>
      </c>
      <c r="B395" s="96">
        <v>2019</v>
      </c>
      <c r="C395" s="31" t="s">
        <v>351</v>
      </c>
      <c r="D395" s="3" t="s">
        <v>277</v>
      </c>
      <c r="E395" s="2">
        <v>1968</v>
      </c>
      <c r="F395" s="1">
        <v>3152.2</v>
      </c>
      <c r="G395" s="2">
        <v>71</v>
      </c>
      <c r="H395" s="2">
        <v>69</v>
      </c>
      <c r="I395" s="1">
        <v>2117.9</v>
      </c>
      <c r="J395" s="1">
        <v>1997.5</v>
      </c>
      <c r="K395" s="8">
        <v>147</v>
      </c>
      <c r="L395" s="25" t="s">
        <v>10</v>
      </c>
      <c r="M395" s="27">
        <v>999987.66400000011</v>
      </c>
      <c r="N395" s="25" t="str">
        <f t="shared" si="14"/>
        <v>г.Астрахань, пер. Ленинградский, 70Ремонт внутридомовых инженерных систем электроснабжения</v>
      </c>
      <c r="O395" s="21" t="s">
        <v>323</v>
      </c>
      <c r="P395" s="109" t="s">
        <v>432</v>
      </c>
      <c r="Q395" s="1">
        <v>885998.68</v>
      </c>
      <c r="R395" s="19" t="s">
        <v>561</v>
      </c>
      <c r="S395" s="8">
        <v>1</v>
      </c>
      <c r="T395" s="19" t="s">
        <v>347</v>
      </c>
    </row>
    <row r="396" spans="1:25" ht="54.75" customHeight="1" x14ac:dyDescent="0.25">
      <c r="A396" s="33">
        <v>29</v>
      </c>
      <c r="B396" s="96">
        <v>2019</v>
      </c>
      <c r="C396" s="31" t="s">
        <v>351</v>
      </c>
      <c r="D396" s="3" t="s">
        <v>277</v>
      </c>
      <c r="E396" s="2">
        <v>1968</v>
      </c>
      <c r="F396" s="1">
        <v>3152.2</v>
      </c>
      <c r="G396" s="2">
        <v>71</v>
      </c>
      <c r="H396" s="2">
        <v>69</v>
      </c>
      <c r="I396" s="1">
        <v>2117.9</v>
      </c>
      <c r="J396" s="1">
        <v>1997.5</v>
      </c>
      <c r="K396" s="8">
        <v>147</v>
      </c>
      <c r="L396" s="25" t="s">
        <v>9</v>
      </c>
      <c r="M396" s="27">
        <v>1210506.9239999999</v>
      </c>
      <c r="N396" s="25" t="str">
        <f t="shared" si="14"/>
        <v>г.Астрахань, пер. Ленинградский, 70Ремонт внутридомовых инженерных систем теплоснабжения</v>
      </c>
      <c r="O396" s="21" t="s">
        <v>342</v>
      </c>
      <c r="P396" s="21" t="s">
        <v>469</v>
      </c>
      <c r="Q396" s="1">
        <v>2137887.6</v>
      </c>
      <c r="R396" s="19" t="s">
        <v>569</v>
      </c>
      <c r="S396" s="8">
        <v>1</v>
      </c>
      <c r="T396" s="19" t="s">
        <v>504</v>
      </c>
    </row>
    <row r="397" spans="1:25" ht="54.75" customHeight="1" x14ac:dyDescent="0.25">
      <c r="A397" s="33">
        <v>27</v>
      </c>
      <c r="B397" s="96">
        <v>2019</v>
      </c>
      <c r="C397" s="50" t="s">
        <v>351</v>
      </c>
      <c r="D397" s="3" t="s">
        <v>370</v>
      </c>
      <c r="E397" s="2">
        <v>1967</v>
      </c>
      <c r="F397" s="1">
        <v>7258.9</v>
      </c>
      <c r="G397" s="2">
        <v>72</v>
      </c>
      <c r="H397" s="2">
        <v>72</v>
      </c>
      <c r="I397" s="1">
        <v>5137.8</v>
      </c>
      <c r="J397" s="1">
        <v>5137.8</v>
      </c>
      <c r="K397" s="8">
        <v>154</v>
      </c>
      <c r="L397" s="47" t="s">
        <v>5</v>
      </c>
      <c r="M397" s="44">
        <v>1788975.07</v>
      </c>
      <c r="N397" s="25" t="str">
        <f t="shared" si="14"/>
        <v>г.Астрахань, пер. Ленинградский, 68Ремонт крыши</v>
      </c>
      <c r="O397" s="21" t="s">
        <v>371</v>
      </c>
      <c r="P397" s="21" t="s">
        <v>373</v>
      </c>
      <c r="Q397" s="19">
        <v>1687564.18</v>
      </c>
      <c r="R397" s="21" t="s">
        <v>461</v>
      </c>
      <c r="S397" s="8">
        <v>1</v>
      </c>
      <c r="T397" s="19" t="s">
        <v>347</v>
      </c>
    </row>
    <row r="398" spans="1:25" ht="30" hidden="1" customHeight="1" x14ac:dyDescent="0.25">
      <c r="A398" s="33">
        <v>2130</v>
      </c>
      <c r="B398" s="96">
        <v>2019</v>
      </c>
      <c r="C398" s="110" t="s">
        <v>352</v>
      </c>
      <c r="D398" s="81" t="s">
        <v>369</v>
      </c>
      <c r="E398" s="2">
        <v>1961</v>
      </c>
      <c r="F398" s="1">
        <v>630.6</v>
      </c>
      <c r="G398" s="2">
        <v>8</v>
      </c>
      <c r="H398" s="2">
        <v>8</v>
      </c>
      <c r="I398" s="1">
        <v>450</v>
      </c>
      <c r="J398" s="1">
        <v>450</v>
      </c>
      <c r="K398" s="8">
        <v>48</v>
      </c>
      <c r="L398" s="111" t="s">
        <v>8</v>
      </c>
      <c r="M398" s="44">
        <v>1062288.54</v>
      </c>
      <c r="N398" s="25" t="str">
        <f t="shared" si="14"/>
        <v>г.Астрахань, пер. Девятый, 13Ремонт внутридомовых инженерных систем водоотведения</v>
      </c>
      <c r="O398" s="61" t="s">
        <v>371</v>
      </c>
      <c r="P398" s="61" t="s">
        <v>373</v>
      </c>
      <c r="Q398" s="21">
        <v>0</v>
      </c>
      <c r="R398" s="21">
        <v>0</v>
      </c>
      <c r="S398" s="8">
        <v>1</v>
      </c>
      <c r="T398" s="57" t="s">
        <v>594</v>
      </c>
    </row>
    <row r="399" spans="1:25" ht="54.75" customHeight="1" x14ac:dyDescent="0.25">
      <c r="A399" s="33">
        <v>5385</v>
      </c>
      <c r="B399" s="96">
        <v>2019</v>
      </c>
      <c r="C399" s="50" t="s">
        <v>351</v>
      </c>
      <c r="D399" s="3" t="s">
        <v>368</v>
      </c>
      <c r="E399" s="97">
        <v>2011</v>
      </c>
      <c r="F399" s="1">
        <v>406.4</v>
      </c>
      <c r="G399" s="2">
        <v>6</v>
      </c>
      <c r="H399" s="2">
        <v>6</v>
      </c>
      <c r="I399" s="1">
        <v>342.2</v>
      </c>
      <c r="J399" s="1">
        <v>342.2</v>
      </c>
      <c r="K399" s="8">
        <v>12</v>
      </c>
      <c r="L399" s="46" t="s">
        <v>5</v>
      </c>
      <c r="M399" s="102">
        <v>324378.22399999999</v>
      </c>
      <c r="N399" s="25" t="str">
        <f t="shared" si="14"/>
        <v>г.Астрахань, пер. Грановский, 71, корп.3Ремонт крыши</v>
      </c>
      <c r="O399" s="53" t="s">
        <v>336</v>
      </c>
      <c r="P399" s="21" t="s">
        <v>372</v>
      </c>
      <c r="Q399" s="19">
        <v>1372787.94</v>
      </c>
      <c r="R399" s="21" t="s">
        <v>382</v>
      </c>
      <c r="S399" s="84">
        <v>1</v>
      </c>
      <c r="T399" s="19" t="s">
        <v>347</v>
      </c>
      <c r="X399" s="112">
        <f>Q399*0.0214</f>
        <v>29377.661915999997</v>
      </c>
    </row>
    <row r="400" spans="1:25" ht="54.75" hidden="1" customHeight="1" x14ac:dyDescent="0.25">
      <c r="A400" s="33">
        <v>4712</v>
      </c>
      <c r="B400" s="96">
        <v>2019</v>
      </c>
      <c r="C400" s="29" t="s">
        <v>239</v>
      </c>
      <c r="D400" s="3" t="s">
        <v>243</v>
      </c>
      <c r="E400" s="2">
        <v>1985</v>
      </c>
      <c r="F400" s="1">
        <v>1518.8</v>
      </c>
      <c r="G400" s="2">
        <v>18</v>
      </c>
      <c r="H400" s="2">
        <v>18</v>
      </c>
      <c r="I400" s="1">
        <v>835.2</v>
      </c>
      <c r="J400" s="1">
        <v>835.2</v>
      </c>
      <c r="K400" s="8">
        <v>28</v>
      </c>
      <c r="L400" s="25" t="s">
        <v>15</v>
      </c>
      <c r="M400" s="27">
        <v>350000</v>
      </c>
      <c r="N400" s="25" t="str">
        <f t="shared" si="14"/>
        <v>г. Камызяк, ул. Юбилейная, 7Установка коллективных (общедомовых) приборов учета потребления тепловой энергии</v>
      </c>
      <c r="O400" s="21" t="s">
        <v>325</v>
      </c>
      <c r="P400" s="61" t="s">
        <v>474</v>
      </c>
      <c r="Q400" s="1">
        <v>0</v>
      </c>
      <c r="R400" s="1">
        <v>0</v>
      </c>
      <c r="S400" s="8">
        <v>1</v>
      </c>
      <c r="T400" s="19" t="s">
        <v>354</v>
      </c>
    </row>
    <row r="401" spans="1:21" ht="96.75" hidden="1" customHeight="1" x14ac:dyDescent="0.25">
      <c r="A401" s="33">
        <v>4712</v>
      </c>
      <c r="B401" s="96">
        <v>2019</v>
      </c>
      <c r="C401" s="29" t="s">
        <v>239</v>
      </c>
      <c r="D401" s="3" t="s">
        <v>243</v>
      </c>
      <c r="E401" s="2">
        <v>1985</v>
      </c>
      <c r="F401" s="1">
        <v>1518.8</v>
      </c>
      <c r="G401" s="2">
        <v>18</v>
      </c>
      <c r="H401" s="2">
        <v>18</v>
      </c>
      <c r="I401" s="1">
        <v>835.2</v>
      </c>
      <c r="J401" s="1">
        <v>835.2</v>
      </c>
      <c r="K401" s="8">
        <v>28</v>
      </c>
      <c r="L401" s="25" t="s">
        <v>29</v>
      </c>
      <c r="M401" s="27">
        <v>100000</v>
      </c>
      <c r="N401" s="25" t="str">
        <f t="shared" si="14"/>
        <v>г. Камызяк, ул. Юбилейная, 7Установка коллективных (общедомовых) приборов учета потребления холодной воды</v>
      </c>
      <c r="O401" s="21" t="s">
        <v>325</v>
      </c>
      <c r="P401" s="21" t="s">
        <v>474</v>
      </c>
      <c r="Q401" s="1">
        <v>0</v>
      </c>
      <c r="R401" s="1">
        <v>0</v>
      </c>
      <c r="S401" s="8">
        <v>1</v>
      </c>
      <c r="T401" s="19" t="s">
        <v>354</v>
      </c>
    </row>
    <row r="402" spans="1:21" ht="43.5" hidden="1" customHeight="1" x14ac:dyDescent="0.25">
      <c r="A402" s="33">
        <v>4712</v>
      </c>
      <c r="B402" s="96">
        <v>2019</v>
      </c>
      <c r="C402" s="90" t="s">
        <v>239</v>
      </c>
      <c r="D402" s="79" t="s">
        <v>243</v>
      </c>
      <c r="E402" s="2">
        <v>1985</v>
      </c>
      <c r="F402" s="1">
        <v>1518.8</v>
      </c>
      <c r="G402" s="2">
        <v>18</v>
      </c>
      <c r="H402" s="2">
        <v>18</v>
      </c>
      <c r="I402" s="1">
        <v>835.2</v>
      </c>
      <c r="J402" s="1">
        <v>835.2</v>
      </c>
      <c r="K402" s="8">
        <v>28</v>
      </c>
      <c r="L402" s="94" t="s">
        <v>55</v>
      </c>
      <c r="M402" s="27">
        <v>40000</v>
      </c>
      <c r="N402" s="25" t="str">
        <f t="shared" si="14"/>
        <v>г. Камызяк, ул. Юбилейная, 7Установка коллективных (общедомовых) приборов учета потребления электрической энергии</v>
      </c>
      <c r="O402" s="61" t="s">
        <v>325</v>
      </c>
      <c r="P402" s="61" t="s">
        <v>474</v>
      </c>
      <c r="Q402" s="1">
        <v>0</v>
      </c>
      <c r="R402" s="1">
        <v>0</v>
      </c>
      <c r="S402" s="8">
        <v>1</v>
      </c>
      <c r="T402" s="19" t="s">
        <v>354</v>
      </c>
    </row>
    <row r="403" spans="1:21" ht="75" hidden="1" customHeight="1" x14ac:dyDescent="0.25">
      <c r="A403" s="33" t="s">
        <v>306</v>
      </c>
      <c r="B403" s="96">
        <v>2019</v>
      </c>
      <c r="C403" s="31" t="s">
        <v>239</v>
      </c>
      <c r="D403" s="3" t="s">
        <v>307</v>
      </c>
      <c r="E403" s="97">
        <v>1987</v>
      </c>
      <c r="F403" s="1">
        <v>2330.6</v>
      </c>
      <c r="G403" s="2">
        <v>16</v>
      </c>
      <c r="H403" s="2">
        <v>16</v>
      </c>
      <c r="I403" s="1">
        <v>909.1</v>
      </c>
      <c r="J403" s="1">
        <v>909.1</v>
      </c>
      <c r="K403" s="8">
        <v>35</v>
      </c>
      <c r="L403" s="25" t="s">
        <v>6</v>
      </c>
      <c r="M403" s="98">
        <v>794889.76699999999</v>
      </c>
      <c r="N403" s="25" t="str">
        <f t="shared" si="14"/>
        <v>г. Камызяк, ул. Юбилейная, 19Ремонт фасада</v>
      </c>
      <c r="O403" s="21">
        <v>0</v>
      </c>
      <c r="P403" s="21" t="s">
        <v>445</v>
      </c>
      <c r="Q403" s="1">
        <v>0</v>
      </c>
      <c r="R403" s="1">
        <v>0</v>
      </c>
      <c r="S403" s="84">
        <v>1</v>
      </c>
      <c r="T403" s="19" t="s">
        <v>623</v>
      </c>
    </row>
    <row r="404" spans="1:21" ht="54.75" customHeight="1" x14ac:dyDescent="0.25">
      <c r="A404" s="33">
        <v>4700</v>
      </c>
      <c r="B404" s="96">
        <v>2019</v>
      </c>
      <c r="C404" s="29" t="s">
        <v>239</v>
      </c>
      <c r="D404" s="3" t="s">
        <v>242</v>
      </c>
      <c r="E404" s="2">
        <v>1993</v>
      </c>
      <c r="F404" s="1">
        <v>1319.4</v>
      </c>
      <c r="G404" s="2">
        <v>27</v>
      </c>
      <c r="H404" s="2">
        <v>27</v>
      </c>
      <c r="I404" s="1">
        <v>1289.8</v>
      </c>
      <c r="J404" s="1">
        <v>1289.8</v>
      </c>
      <c r="K404" s="8">
        <v>61</v>
      </c>
      <c r="L404" s="25" t="s">
        <v>6</v>
      </c>
      <c r="M404" s="27">
        <v>1127762.426</v>
      </c>
      <c r="N404" s="25" t="str">
        <f t="shared" si="14"/>
        <v>г. Камызяк, ул. Юбилейная, 13Ремонт фасада</v>
      </c>
      <c r="O404" s="21" t="s">
        <v>384</v>
      </c>
      <c r="P404" s="21" t="s">
        <v>399</v>
      </c>
      <c r="Q404" s="1">
        <v>73552.800000000003</v>
      </c>
      <c r="R404" s="19" t="s">
        <v>490</v>
      </c>
      <c r="S404" s="8">
        <v>1</v>
      </c>
      <c r="T404" s="19" t="s">
        <v>347</v>
      </c>
    </row>
    <row r="405" spans="1:21" ht="47.25" hidden="1" customHeight="1" x14ac:dyDescent="0.25">
      <c r="A405" s="33">
        <v>4704</v>
      </c>
      <c r="B405" s="96">
        <v>2019</v>
      </c>
      <c r="C405" s="90" t="s">
        <v>239</v>
      </c>
      <c r="D405" s="79" t="s">
        <v>241</v>
      </c>
      <c r="E405" s="2">
        <v>1969</v>
      </c>
      <c r="F405" s="1">
        <v>4103.3</v>
      </c>
      <c r="G405" s="2">
        <v>80</v>
      </c>
      <c r="H405" s="2">
        <v>80</v>
      </c>
      <c r="I405" s="1">
        <v>3160.2</v>
      </c>
      <c r="J405" s="1">
        <v>3160.2</v>
      </c>
      <c r="K405" s="8">
        <v>146</v>
      </c>
      <c r="L405" s="94" t="s">
        <v>29</v>
      </c>
      <c r="M405" s="27">
        <v>100000</v>
      </c>
      <c r="N405" s="25" t="str">
        <f t="shared" si="14"/>
        <v>г. Камызяк, ул. Молодежная, 8Установка коллективных (общедомовых) приборов учета потребления холодной воды</v>
      </c>
      <c r="O405" s="61">
        <v>0</v>
      </c>
      <c r="P405" s="118" t="s">
        <v>483</v>
      </c>
      <c r="Q405" s="1">
        <v>0</v>
      </c>
      <c r="R405" s="1">
        <v>0</v>
      </c>
      <c r="S405" s="8">
        <v>1</v>
      </c>
      <c r="T405" s="19" t="s">
        <v>623</v>
      </c>
    </row>
    <row r="406" spans="1:21" ht="54.75" customHeight="1" x14ac:dyDescent="0.25">
      <c r="A406" s="33">
        <v>4687</v>
      </c>
      <c r="B406" s="96">
        <v>2019</v>
      </c>
      <c r="C406" s="29" t="s">
        <v>239</v>
      </c>
      <c r="D406" s="3" t="s">
        <v>240</v>
      </c>
      <c r="E406" s="2">
        <v>1966</v>
      </c>
      <c r="F406" s="1">
        <v>3538.3</v>
      </c>
      <c r="G406" s="2">
        <v>60</v>
      </c>
      <c r="H406" s="2">
        <v>60</v>
      </c>
      <c r="I406" s="1">
        <v>2481.6</v>
      </c>
      <c r="J406" s="1">
        <v>2481.6</v>
      </c>
      <c r="K406" s="8">
        <v>118</v>
      </c>
      <c r="L406" s="25" t="s">
        <v>9</v>
      </c>
      <c r="M406" s="27">
        <v>1418383.2959999999</v>
      </c>
      <c r="N406" s="25" t="str">
        <f t="shared" si="14"/>
        <v>г. Камызяк, ул. Любича, 12Ремонт внутридомовых инженерных систем теплоснабжения</v>
      </c>
      <c r="O406" s="21" t="s">
        <v>384</v>
      </c>
      <c r="P406" s="21" t="s">
        <v>399</v>
      </c>
      <c r="Q406" s="1">
        <v>2065575.6</v>
      </c>
      <c r="R406" s="19" t="s">
        <v>480</v>
      </c>
      <c r="S406" s="8">
        <v>1</v>
      </c>
      <c r="T406" s="19" t="s">
        <v>347</v>
      </c>
    </row>
    <row r="407" spans="1:21" ht="72" hidden="1" customHeight="1" x14ac:dyDescent="0.25">
      <c r="A407" s="33">
        <v>4687</v>
      </c>
      <c r="B407" s="96">
        <v>2019</v>
      </c>
      <c r="C407" s="29" t="s">
        <v>239</v>
      </c>
      <c r="D407" s="3" t="s">
        <v>240</v>
      </c>
      <c r="E407" s="97">
        <v>1966</v>
      </c>
      <c r="F407" s="1">
        <v>3538.3</v>
      </c>
      <c r="G407" s="2">
        <v>60</v>
      </c>
      <c r="H407" s="2">
        <v>60</v>
      </c>
      <c r="I407" s="1">
        <v>2481.6</v>
      </c>
      <c r="J407" s="1">
        <v>2481.6</v>
      </c>
      <c r="K407" s="8">
        <v>118</v>
      </c>
      <c r="L407" s="25" t="s">
        <v>15</v>
      </c>
      <c r="M407" s="98">
        <v>350000</v>
      </c>
      <c r="N407" s="25" t="str">
        <f t="shared" si="14"/>
        <v>г. Камызяк, ул. Любича, 12Установка коллективных (общедомовых) приборов учета потребления тепловой энергии</v>
      </c>
      <c r="O407" s="21" t="s">
        <v>325</v>
      </c>
      <c r="P407" s="21" t="s">
        <v>474</v>
      </c>
      <c r="Q407" s="1">
        <v>0</v>
      </c>
      <c r="R407" s="1">
        <v>0</v>
      </c>
      <c r="S407" s="84">
        <v>1</v>
      </c>
      <c r="T407" s="19" t="s">
        <v>354</v>
      </c>
    </row>
    <row r="408" spans="1:21" ht="54.75" customHeight="1" x14ac:dyDescent="0.25">
      <c r="A408" s="33">
        <v>4487</v>
      </c>
      <c r="B408" s="96">
        <v>2019</v>
      </c>
      <c r="C408" s="31" t="s">
        <v>184</v>
      </c>
      <c r="D408" s="3" t="s">
        <v>235</v>
      </c>
      <c r="E408" s="2">
        <v>1995</v>
      </c>
      <c r="F408" s="1">
        <v>3589.54</v>
      </c>
      <c r="G408" s="2">
        <v>54</v>
      </c>
      <c r="H408" s="2">
        <v>54</v>
      </c>
      <c r="I408" s="1">
        <v>3024.27</v>
      </c>
      <c r="J408" s="1">
        <v>3024.27</v>
      </c>
      <c r="K408" s="8">
        <v>140</v>
      </c>
      <c r="L408" s="25" t="s">
        <v>5</v>
      </c>
      <c r="M408" s="27">
        <v>2866766.0183999999</v>
      </c>
      <c r="N408" s="25" t="str">
        <f t="shared" si="14"/>
        <v>г. Знаменск, ул. Янгеля, 6Ремонт крыши</v>
      </c>
      <c r="O408" s="21" t="s">
        <v>321</v>
      </c>
      <c r="P408" s="21" t="s">
        <v>436</v>
      </c>
      <c r="Q408" s="1">
        <v>1417819.2</v>
      </c>
      <c r="R408" s="19" t="s">
        <v>556</v>
      </c>
      <c r="S408" s="8">
        <v>1</v>
      </c>
      <c r="T408" s="19" t="s">
        <v>347</v>
      </c>
    </row>
    <row r="409" spans="1:21" ht="54.75" customHeight="1" x14ac:dyDescent="0.25">
      <c r="A409" s="35">
        <v>4496</v>
      </c>
      <c r="B409" s="96">
        <v>2019</v>
      </c>
      <c r="C409" s="31" t="s">
        <v>184</v>
      </c>
      <c r="D409" s="3" t="s">
        <v>234</v>
      </c>
      <c r="E409" s="97">
        <v>1994</v>
      </c>
      <c r="F409" s="1">
        <v>1604.1</v>
      </c>
      <c r="G409" s="2">
        <v>6</v>
      </c>
      <c r="H409" s="2">
        <v>6</v>
      </c>
      <c r="I409" s="1">
        <v>1401.8</v>
      </c>
      <c r="J409" s="1">
        <v>1401.8</v>
      </c>
      <c r="K409" s="8">
        <v>21</v>
      </c>
      <c r="L409" s="25" t="s">
        <v>5</v>
      </c>
      <c r="M409" s="98">
        <v>1328794.2559999998</v>
      </c>
      <c r="N409" s="25" t="str">
        <f t="shared" si="14"/>
        <v>г. Знаменск, ул. Янгеля, 24Ремонт крыши</v>
      </c>
      <c r="O409" s="21" t="s">
        <v>321</v>
      </c>
      <c r="P409" s="21" t="s">
        <v>436</v>
      </c>
      <c r="Q409" s="69">
        <v>1311968.3999999999</v>
      </c>
      <c r="R409" s="1" t="s">
        <v>612</v>
      </c>
      <c r="S409" s="84">
        <v>1</v>
      </c>
      <c r="T409" s="19" t="s">
        <v>347</v>
      </c>
    </row>
    <row r="410" spans="1:21" ht="54.75" customHeight="1" x14ac:dyDescent="0.25">
      <c r="A410" s="33">
        <v>4492</v>
      </c>
      <c r="B410" s="96">
        <v>2019</v>
      </c>
      <c r="C410" s="80" t="s">
        <v>184</v>
      </c>
      <c r="D410" s="79" t="s">
        <v>233</v>
      </c>
      <c r="E410" s="2">
        <v>1988</v>
      </c>
      <c r="F410" s="1">
        <v>3689.27</v>
      </c>
      <c r="G410" s="2">
        <v>63</v>
      </c>
      <c r="H410" s="2">
        <v>63</v>
      </c>
      <c r="I410" s="1">
        <v>3124.9</v>
      </c>
      <c r="J410" s="1">
        <v>3124.9</v>
      </c>
      <c r="K410" s="8">
        <v>227</v>
      </c>
      <c r="L410" s="94" t="s">
        <v>5</v>
      </c>
      <c r="M410" s="27">
        <v>2962155.2080000001</v>
      </c>
      <c r="N410" s="25" t="str">
        <f t="shared" si="14"/>
        <v>г. Знаменск, ул. Янгеля, 17Ремонт крыши</v>
      </c>
      <c r="O410" s="118" t="s">
        <v>322</v>
      </c>
      <c r="P410" s="61" t="s">
        <v>437</v>
      </c>
      <c r="Q410" s="1">
        <v>1143101.8799999999</v>
      </c>
      <c r="R410" s="72" t="s">
        <v>496</v>
      </c>
      <c r="S410" s="84">
        <v>1</v>
      </c>
      <c r="T410" s="57" t="s">
        <v>347</v>
      </c>
    </row>
    <row r="411" spans="1:21" s="76" customFormat="1" ht="54.75" customHeight="1" x14ac:dyDescent="0.25">
      <c r="A411" s="33">
        <v>4497</v>
      </c>
      <c r="B411" s="96">
        <v>2019</v>
      </c>
      <c r="C411" s="31" t="s">
        <v>184</v>
      </c>
      <c r="D411" s="3" t="s">
        <v>232</v>
      </c>
      <c r="E411" s="97">
        <v>1989</v>
      </c>
      <c r="F411" s="1">
        <v>3690.27</v>
      </c>
      <c r="G411" s="2">
        <v>63</v>
      </c>
      <c r="H411" s="2">
        <v>63</v>
      </c>
      <c r="I411" s="1">
        <v>3124.9</v>
      </c>
      <c r="J411" s="1">
        <v>3124.9</v>
      </c>
      <c r="K411" s="8">
        <v>145</v>
      </c>
      <c r="L411" s="25" t="s">
        <v>5</v>
      </c>
      <c r="M411" s="98">
        <v>2962155.2080000001</v>
      </c>
      <c r="N411" s="25" t="str">
        <f t="shared" si="14"/>
        <v>г. Знаменск, ул. Янгеля, 1, литер АРемонт крыши</v>
      </c>
      <c r="O411" s="21" t="s">
        <v>321</v>
      </c>
      <c r="P411" s="21" t="s">
        <v>436</v>
      </c>
      <c r="Q411" s="1">
        <v>1399826.02</v>
      </c>
      <c r="R411" s="19" t="s">
        <v>564</v>
      </c>
      <c r="S411" s="84">
        <v>1</v>
      </c>
      <c r="T411" s="19" t="s">
        <v>347</v>
      </c>
      <c r="U411" s="56"/>
    </row>
    <row r="412" spans="1:21" ht="54.75" customHeight="1" x14ac:dyDescent="0.25">
      <c r="A412" s="34">
        <v>4475</v>
      </c>
      <c r="B412" s="96">
        <v>2019</v>
      </c>
      <c r="C412" s="31" t="s">
        <v>184</v>
      </c>
      <c r="D412" s="3" t="s">
        <v>318</v>
      </c>
      <c r="E412" s="97">
        <v>1953</v>
      </c>
      <c r="F412" s="1">
        <v>812</v>
      </c>
      <c r="G412" s="2">
        <v>12</v>
      </c>
      <c r="H412" s="2">
        <v>12</v>
      </c>
      <c r="I412" s="1">
        <v>749</v>
      </c>
      <c r="J412" s="1">
        <v>749</v>
      </c>
      <c r="K412" s="8">
        <v>47</v>
      </c>
      <c r="L412" s="25" t="s">
        <v>482</v>
      </c>
      <c r="M412" s="102">
        <v>250000</v>
      </c>
      <c r="N412" s="25" t="str">
        <f t="shared" si="14"/>
        <v>г. Знаменск, ул. Фрунзе, 5Ремонт внутридомовых инженерных систем водоснабжения гвс</v>
      </c>
      <c r="O412" s="21" t="s">
        <v>321</v>
      </c>
      <c r="P412" s="21" t="s">
        <v>436</v>
      </c>
      <c r="Q412" s="1">
        <v>78550.8</v>
      </c>
      <c r="R412" s="19" t="s">
        <v>564</v>
      </c>
      <c r="S412" s="84">
        <v>1</v>
      </c>
      <c r="T412" s="19" t="s">
        <v>347</v>
      </c>
    </row>
    <row r="413" spans="1:21" ht="54.75" customHeight="1" x14ac:dyDescent="0.25">
      <c r="A413" s="34">
        <v>4475</v>
      </c>
      <c r="B413" s="96">
        <v>2019</v>
      </c>
      <c r="C413" s="31" t="s">
        <v>184</v>
      </c>
      <c r="D413" s="3" t="s">
        <v>318</v>
      </c>
      <c r="E413" s="25"/>
      <c r="F413" s="1"/>
      <c r="G413" s="2"/>
      <c r="H413" s="2"/>
      <c r="I413" s="1"/>
      <c r="J413" s="1"/>
      <c r="K413" s="8"/>
      <c r="L413" s="25" t="s">
        <v>481</v>
      </c>
      <c r="M413" s="44">
        <v>250000</v>
      </c>
      <c r="N413" s="25"/>
      <c r="O413" s="21" t="s">
        <v>321</v>
      </c>
      <c r="P413" s="21" t="s">
        <v>436</v>
      </c>
      <c r="Q413" s="1">
        <v>226411.2</v>
      </c>
      <c r="R413" s="19" t="s">
        <v>564</v>
      </c>
      <c r="S413" s="8">
        <v>1</v>
      </c>
      <c r="T413" s="19" t="s">
        <v>347</v>
      </c>
    </row>
    <row r="414" spans="1:21" ht="54.75" customHeight="1" x14ac:dyDescent="0.25">
      <c r="A414" s="34">
        <v>4475</v>
      </c>
      <c r="B414" s="96">
        <v>2019</v>
      </c>
      <c r="C414" s="31" t="s">
        <v>184</v>
      </c>
      <c r="D414" s="3" t="s">
        <v>318</v>
      </c>
      <c r="E414" s="2">
        <v>1953</v>
      </c>
      <c r="F414" s="1">
        <v>812</v>
      </c>
      <c r="G414" s="2">
        <v>12</v>
      </c>
      <c r="H414" s="2">
        <v>12</v>
      </c>
      <c r="I414" s="1">
        <v>749</v>
      </c>
      <c r="J414" s="1">
        <v>749</v>
      </c>
      <c r="K414" s="8">
        <v>47</v>
      </c>
      <c r="L414" s="25" t="s">
        <v>8</v>
      </c>
      <c r="M414" s="27">
        <v>250000</v>
      </c>
      <c r="N414" s="25" t="str">
        <f t="shared" ref="N414:N446" si="15">CONCATENATE(D414,L414)</f>
        <v>г. Знаменск, ул. Фрунзе, 5Ремонт внутридомовых инженерных систем водоотведения</v>
      </c>
      <c r="O414" s="21" t="s">
        <v>321</v>
      </c>
      <c r="P414" s="21" t="s">
        <v>436</v>
      </c>
      <c r="Q414" s="1">
        <v>307456.8</v>
      </c>
      <c r="R414" s="19" t="s">
        <v>564</v>
      </c>
      <c r="S414" s="8">
        <v>1</v>
      </c>
      <c r="T414" s="19" t="s">
        <v>347</v>
      </c>
    </row>
    <row r="415" spans="1:21" ht="54.75" customHeight="1" x14ac:dyDescent="0.25">
      <c r="A415" s="34">
        <v>4475</v>
      </c>
      <c r="B415" s="96">
        <v>2019</v>
      </c>
      <c r="C415" s="31" t="s">
        <v>184</v>
      </c>
      <c r="D415" s="3" t="s">
        <v>318</v>
      </c>
      <c r="E415" s="2">
        <v>1953</v>
      </c>
      <c r="F415" s="1">
        <v>812</v>
      </c>
      <c r="G415" s="2">
        <v>12</v>
      </c>
      <c r="H415" s="2">
        <v>12</v>
      </c>
      <c r="I415" s="1">
        <v>749</v>
      </c>
      <c r="J415" s="1">
        <v>749</v>
      </c>
      <c r="K415" s="8">
        <v>47</v>
      </c>
      <c r="L415" s="25" t="s">
        <v>9</v>
      </c>
      <c r="M415" s="27">
        <v>250000</v>
      </c>
      <c r="N415" s="25" t="str">
        <f t="shared" si="15"/>
        <v>г. Знаменск, ул. Фрунзе, 5Ремонт внутридомовых инженерных систем теплоснабжения</v>
      </c>
      <c r="O415" s="21" t="s">
        <v>321</v>
      </c>
      <c r="P415" s="21" t="s">
        <v>436</v>
      </c>
      <c r="Q415" s="19">
        <v>762500.94</v>
      </c>
      <c r="R415" s="29" t="s">
        <v>532</v>
      </c>
      <c r="S415" s="8">
        <v>1</v>
      </c>
      <c r="T415" s="19" t="s">
        <v>347</v>
      </c>
    </row>
    <row r="416" spans="1:21" ht="54.75" customHeight="1" x14ac:dyDescent="0.25">
      <c r="A416" s="34">
        <v>4475</v>
      </c>
      <c r="B416" s="96">
        <v>2019</v>
      </c>
      <c r="C416" s="31" t="s">
        <v>184</v>
      </c>
      <c r="D416" s="3" t="s">
        <v>318</v>
      </c>
      <c r="E416" s="2">
        <v>1953</v>
      </c>
      <c r="F416" s="1">
        <v>812</v>
      </c>
      <c r="G416" s="2">
        <v>12</v>
      </c>
      <c r="H416" s="2">
        <v>12</v>
      </c>
      <c r="I416" s="1">
        <v>749</v>
      </c>
      <c r="J416" s="1">
        <v>749</v>
      </c>
      <c r="K416" s="8">
        <v>47</v>
      </c>
      <c r="L416" s="25" t="s">
        <v>15</v>
      </c>
      <c r="M416" s="27">
        <v>150000</v>
      </c>
      <c r="N416" s="25" t="str">
        <f t="shared" si="15"/>
        <v>г. Знаменск, ул. Фрунзе, 5Установка коллективных (общедомовых) приборов учета потребления тепловой энергии</v>
      </c>
      <c r="O416" s="21" t="s">
        <v>321</v>
      </c>
      <c r="P416" s="21" t="s">
        <v>436</v>
      </c>
      <c r="Q416" s="1">
        <v>264458.40000000002</v>
      </c>
      <c r="R416" s="19" t="s">
        <v>572</v>
      </c>
      <c r="S416" s="8">
        <v>1</v>
      </c>
      <c r="T416" s="19" t="s">
        <v>347</v>
      </c>
    </row>
    <row r="417" spans="1:25" ht="54.75" customHeight="1" x14ac:dyDescent="0.25">
      <c r="A417" s="33">
        <v>4469</v>
      </c>
      <c r="B417" s="96">
        <v>2019</v>
      </c>
      <c r="C417" s="21" t="s">
        <v>184</v>
      </c>
      <c r="D417" s="20" t="s">
        <v>231</v>
      </c>
      <c r="E417" s="21">
        <v>1954</v>
      </c>
      <c r="F417" s="1">
        <v>812</v>
      </c>
      <c r="G417" s="2">
        <v>12</v>
      </c>
      <c r="H417" s="2">
        <v>12</v>
      </c>
      <c r="I417" s="1">
        <v>749</v>
      </c>
      <c r="J417" s="1">
        <v>749</v>
      </c>
      <c r="K417" s="8">
        <v>31</v>
      </c>
      <c r="L417" s="25" t="s">
        <v>6</v>
      </c>
      <c r="M417" s="26">
        <v>654903.13</v>
      </c>
      <c r="N417" s="25" t="str">
        <f t="shared" si="15"/>
        <v>г. Знаменск, ул. Толбухина, 5Ремонт фасада</v>
      </c>
      <c r="O417" s="21" t="s">
        <v>321</v>
      </c>
      <c r="P417" s="21" t="s">
        <v>331</v>
      </c>
      <c r="Q417" s="19">
        <v>1297649.1499999999</v>
      </c>
      <c r="R417" s="19" t="s">
        <v>423</v>
      </c>
      <c r="S417" s="8">
        <v>1</v>
      </c>
      <c r="T417" s="19" t="s">
        <v>347</v>
      </c>
    </row>
    <row r="418" spans="1:25" ht="54.75" customHeight="1" x14ac:dyDescent="0.25">
      <c r="A418" s="33">
        <v>4469</v>
      </c>
      <c r="B418" s="96">
        <v>2019</v>
      </c>
      <c r="C418" s="31" t="s">
        <v>184</v>
      </c>
      <c r="D418" s="3" t="s">
        <v>231</v>
      </c>
      <c r="E418" s="2">
        <v>1954</v>
      </c>
      <c r="F418" s="1">
        <v>812</v>
      </c>
      <c r="G418" s="2">
        <v>12</v>
      </c>
      <c r="H418" s="2">
        <v>12</v>
      </c>
      <c r="I418" s="1">
        <v>749</v>
      </c>
      <c r="J418" s="1">
        <v>749</v>
      </c>
      <c r="K418" s="8">
        <v>31</v>
      </c>
      <c r="L418" s="25" t="s">
        <v>7</v>
      </c>
      <c r="M418" s="27">
        <v>280260.82</v>
      </c>
      <c r="N418" s="25" t="str">
        <f t="shared" si="15"/>
        <v>г. Знаменск, ул. Толбухина, 5Ремонт внутридомовых инженерных систем водоснабжения</v>
      </c>
      <c r="O418" s="21" t="s">
        <v>321</v>
      </c>
      <c r="P418" s="21" t="s">
        <v>436</v>
      </c>
      <c r="Q418" s="1">
        <v>206086.8</v>
      </c>
      <c r="R418" s="19" t="s">
        <v>564</v>
      </c>
      <c r="S418" s="8">
        <v>1</v>
      </c>
      <c r="T418" s="19" t="s">
        <v>347</v>
      </c>
    </row>
    <row r="419" spans="1:25" ht="54.75" customHeight="1" x14ac:dyDescent="0.25">
      <c r="A419" s="33">
        <v>4467</v>
      </c>
      <c r="B419" s="96">
        <v>2019</v>
      </c>
      <c r="C419" s="31" t="s">
        <v>184</v>
      </c>
      <c r="D419" s="3" t="s">
        <v>230</v>
      </c>
      <c r="E419" s="2">
        <v>1982</v>
      </c>
      <c r="F419" s="1">
        <v>4620</v>
      </c>
      <c r="G419" s="2">
        <v>75</v>
      </c>
      <c r="H419" s="2">
        <v>75</v>
      </c>
      <c r="I419" s="1">
        <v>3475</v>
      </c>
      <c r="J419" s="1">
        <v>3475</v>
      </c>
      <c r="K419" s="8">
        <v>162</v>
      </c>
      <c r="L419" s="25" t="s">
        <v>6</v>
      </c>
      <c r="M419" s="27">
        <v>3038435.75</v>
      </c>
      <c r="N419" s="25" t="str">
        <f t="shared" si="15"/>
        <v>г. Знаменск, ул. Толбухина, 2Ремонт фасада</v>
      </c>
      <c r="O419" s="21" t="s">
        <v>321</v>
      </c>
      <c r="P419" s="21" t="s">
        <v>436</v>
      </c>
      <c r="Q419" s="1">
        <v>2569326</v>
      </c>
      <c r="R419" s="19" t="s">
        <v>497</v>
      </c>
      <c r="S419" s="8">
        <v>1</v>
      </c>
      <c r="T419" s="19" t="s">
        <v>347</v>
      </c>
    </row>
    <row r="420" spans="1:25" ht="54.75" customHeight="1" x14ac:dyDescent="0.25">
      <c r="A420" s="33">
        <v>4466</v>
      </c>
      <c r="B420" s="96">
        <v>2019</v>
      </c>
      <c r="C420" s="21" t="s">
        <v>184</v>
      </c>
      <c r="D420" s="20" t="s">
        <v>229</v>
      </c>
      <c r="E420" s="21">
        <v>1953</v>
      </c>
      <c r="F420" s="1">
        <v>812</v>
      </c>
      <c r="G420" s="2">
        <v>12</v>
      </c>
      <c r="H420" s="2">
        <v>12</v>
      </c>
      <c r="I420" s="1">
        <v>749</v>
      </c>
      <c r="J420" s="1">
        <v>749</v>
      </c>
      <c r="K420" s="8">
        <v>41</v>
      </c>
      <c r="L420" s="25" t="s">
        <v>6</v>
      </c>
      <c r="M420" s="26">
        <v>654903.13</v>
      </c>
      <c r="N420" s="25" t="str">
        <f t="shared" si="15"/>
        <v>г. Знаменск, ул. Толбухина, 1Ремонт фасада</v>
      </c>
      <c r="O420" s="21" t="s">
        <v>324</v>
      </c>
      <c r="P420" s="21" t="s">
        <v>332</v>
      </c>
      <c r="Q420" s="19">
        <v>1297649.1499999999</v>
      </c>
      <c r="R420" s="19" t="s">
        <v>441</v>
      </c>
      <c r="S420" s="8">
        <v>1</v>
      </c>
      <c r="T420" s="19" t="s">
        <v>347</v>
      </c>
    </row>
    <row r="421" spans="1:25" ht="54.75" customHeight="1" x14ac:dyDescent="0.25">
      <c r="A421" s="33">
        <v>4413</v>
      </c>
      <c r="B421" s="96">
        <v>2019</v>
      </c>
      <c r="C421" s="31" t="s">
        <v>184</v>
      </c>
      <c r="D421" s="3" t="s">
        <v>276</v>
      </c>
      <c r="E421" s="2">
        <v>1966</v>
      </c>
      <c r="F421" s="5">
        <v>3428</v>
      </c>
      <c r="G421" s="6">
        <v>64</v>
      </c>
      <c r="H421" s="6">
        <v>64</v>
      </c>
      <c r="I421" s="5">
        <v>2548</v>
      </c>
      <c r="J421" s="5">
        <v>2548</v>
      </c>
      <c r="K421" s="7">
        <v>137</v>
      </c>
      <c r="L421" s="25" t="s">
        <v>6</v>
      </c>
      <c r="M421" s="27">
        <v>2227894.7600000002</v>
      </c>
      <c r="N421" s="25" t="str">
        <f t="shared" si="15"/>
        <v>г. Знаменск, ул. Первомайская, 18Ремонт фасада</v>
      </c>
      <c r="O421" s="21" t="s">
        <v>321</v>
      </c>
      <c r="P421" s="21" t="s">
        <v>436</v>
      </c>
      <c r="Q421" s="1">
        <v>2749840.8</v>
      </c>
      <c r="R421" s="19" t="s">
        <v>500</v>
      </c>
      <c r="S421" s="8">
        <v>1</v>
      </c>
      <c r="T421" s="19" t="s">
        <v>347</v>
      </c>
    </row>
    <row r="422" spans="1:25" ht="54.75" customHeight="1" x14ac:dyDescent="0.25">
      <c r="A422" s="33">
        <v>4400</v>
      </c>
      <c r="B422" s="96">
        <v>2019</v>
      </c>
      <c r="C422" s="21" t="s">
        <v>184</v>
      </c>
      <c r="D422" s="20" t="s">
        <v>228</v>
      </c>
      <c r="E422" s="21">
        <v>1957</v>
      </c>
      <c r="F422" s="5">
        <v>812</v>
      </c>
      <c r="G422" s="6">
        <v>12</v>
      </c>
      <c r="H422" s="6">
        <v>12</v>
      </c>
      <c r="I422" s="5">
        <v>749</v>
      </c>
      <c r="J422" s="5">
        <v>749</v>
      </c>
      <c r="K422" s="7">
        <v>32</v>
      </c>
      <c r="L422" s="25" t="s">
        <v>6</v>
      </c>
      <c r="M422" s="26">
        <v>654903.13</v>
      </c>
      <c r="N422" s="25" t="str">
        <f t="shared" si="15"/>
        <v>г. Знаменск, ул. Островского, 11Ремонт фасада</v>
      </c>
      <c r="O422" s="21" t="s">
        <v>321</v>
      </c>
      <c r="P422" s="21" t="s">
        <v>331</v>
      </c>
      <c r="Q422" s="19">
        <v>540428.06999999995</v>
      </c>
      <c r="R422" s="19" t="s">
        <v>441</v>
      </c>
      <c r="S422" s="8">
        <v>1</v>
      </c>
      <c r="T422" s="19" t="s">
        <v>347</v>
      </c>
    </row>
    <row r="423" spans="1:25" ht="54.75" customHeight="1" x14ac:dyDescent="0.25">
      <c r="A423" s="33">
        <v>4393</v>
      </c>
      <c r="B423" s="96">
        <v>2019</v>
      </c>
      <c r="C423" s="21" t="s">
        <v>184</v>
      </c>
      <c r="D423" s="20" t="s">
        <v>227</v>
      </c>
      <c r="E423" s="21">
        <v>1955</v>
      </c>
      <c r="F423" s="5">
        <v>803.4</v>
      </c>
      <c r="G423" s="6">
        <v>12</v>
      </c>
      <c r="H423" s="6">
        <v>9</v>
      </c>
      <c r="I423" s="5">
        <v>520.79999999999995</v>
      </c>
      <c r="J423" s="5">
        <v>309.69999999999993</v>
      </c>
      <c r="K423" s="7">
        <v>30</v>
      </c>
      <c r="L423" s="25" t="s">
        <v>5</v>
      </c>
      <c r="M423" s="26">
        <v>493676.73599999992</v>
      </c>
      <c r="N423" s="25" t="str">
        <f t="shared" si="15"/>
        <v>г. Знаменск, ул. Ниловского, 26Ремонт крыши</v>
      </c>
      <c r="O423" s="21" t="s">
        <v>323</v>
      </c>
      <c r="P423" s="21" t="s">
        <v>349</v>
      </c>
      <c r="Q423" s="19">
        <v>1490821.94</v>
      </c>
      <c r="R423" s="19" t="s">
        <v>402</v>
      </c>
      <c r="S423" s="8">
        <v>1</v>
      </c>
      <c r="T423" s="19" t="s">
        <v>347</v>
      </c>
    </row>
    <row r="424" spans="1:25" ht="54.75" customHeight="1" x14ac:dyDescent="0.25">
      <c r="A424" s="33">
        <v>4391</v>
      </c>
      <c r="B424" s="96">
        <v>2019</v>
      </c>
      <c r="C424" s="21" t="s">
        <v>184</v>
      </c>
      <c r="D424" s="20" t="s">
        <v>226</v>
      </c>
      <c r="E424" s="21">
        <v>1955</v>
      </c>
      <c r="F424" s="5">
        <v>477</v>
      </c>
      <c r="G424" s="6">
        <v>8</v>
      </c>
      <c r="H424" s="6">
        <v>8</v>
      </c>
      <c r="I424" s="5">
        <v>440</v>
      </c>
      <c r="J424" s="5">
        <v>440</v>
      </c>
      <c r="K424" s="7">
        <v>24</v>
      </c>
      <c r="L424" s="25" t="s">
        <v>6</v>
      </c>
      <c r="M424" s="26">
        <v>384722.8</v>
      </c>
      <c r="N424" s="25" t="str">
        <f t="shared" si="15"/>
        <v>г. Знаменск, ул. Ниловского, 23Ремонт фасада</v>
      </c>
      <c r="O424" s="21" t="s">
        <v>324</v>
      </c>
      <c r="P424" s="21" t="s">
        <v>332</v>
      </c>
      <c r="Q424" s="19">
        <v>1074133.96</v>
      </c>
      <c r="R424" s="19" t="s">
        <v>441</v>
      </c>
      <c r="S424" s="8">
        <v>1</v>
      </c>
      <c r="T424" s="19" t="s">
        <v>347</v>
      </c>
    </row>
    <row r="425" spans="1:25" ht="54.75" customHeight="1" x14ac:dyDescent="0.25">
      <c r="A425" s="33">
        <v>4388</v>
      </c>
      <c r="B425" s="96">
        <v>2019</v>
      </c>
      <c r="C425" s="31" t="s">
        <v>184</v>
      </c>
      <c r="D425" s="3" t="s">
        <v>275</v>
      </c>
      <c r="E425" s="2">
        <v>1953</v>
      </c>
      <c r="F425" s="5">
        <v>812</v>
      </c>
      <c r="G425" s="6">
        <v>12</v>
      </c>
      <c r="H425" s="6">
        <v>12</v>
      </c>
      <c r="I425" s="5">
        <v>749</v>
      </c>
      <c r="J425" s="5">
        <v>749</v>
      </c>
      <c r="K425" s="7">
        <v>43</v>
      </c>
      <c r="L425" s="25" t="s">
        <v>5</v>
      </c>
      <c r="M425" s="27">
        <v>709992.08</v>
      </c>
      <c r="N425" s="25" t="str">
        <f t="shared" si="15"/>
        <v>г. Знаменск, ул. Ниловского, 20Ремонт крыши</v>
      </c>
      <c r="O425" s="21" t="s">
        <v>322</v>
      </c>
      <c r="P425" s="21" t="s">
        <v>437</v>
      </c>
      <c r="Q425" s="1">
        <v>1643842.8</v>
      </c>
      <c r="R425" s="19" t="s">
        <v>465</v>
      </c>
      <c r="S425" s="8">
        <v>1</v>
      </c>
      <c r="T425" s="19" t="s">
        <v>347</v>
      </c>
    </row>
    <row r="426" spans="1:25" ht="54.75" customHeight="1" x14ac:dyDescent="0.25">
      <c r="A426" s="33">
        <v>4388</v>
      </c>
      <c r="B426" s="96">
        <v>2019</v>
      </c>
      <c r="C426" s="31" t="s">
        <v>184</v>
      </c>
      <c r="D426" s="3" t="s">
        <v>275</v>
      </c>
      <c r="E426" s="2">
        <v>1953</v>
      </c>
      <c r="F426" s="5">
        <v>812</v>
      </c>
      <c r="G426" s="6">
        <v>12</v>
      </c>
      <c r="H426" s="6">
        <v>12</v>
      </c>
      <c r="I426" s="5">
        <v>749</v>
      </c>
      <c r="J426" s="5">
        <v>749</v>
      </c>
      <c r="K426" s="7">
        <v>43</v>
      </c>
      <c r="L426" s="25" t="s">
        <v>9</v>
      </c>
      <c r="M426" s="27">
        <v>428098.43999999994</v>
      </c>
      <c r="N426" s="25" t="str">
        <f t="shared" si="15"/>
        <v>г. Знаменск, ул. Ниловского, 20Ремонт внутридомовых инженерных систем теплоснабжения</v>
      </c>
      <c r="O426" s="21" t="s">
        <v>321</v>
      </c>
      <c r="P426" s="21" t="s">
        <v>455</v>
      </c>
      <c r="Q426" s="1">
        <v>900612.48</v>
      </c>
      <c r="R426" s="19" t="s">
        <v>521</v>
      </c>
      <c r="S426" s="8">
        <v>1</v>
      </c>
      <c r="T426" s="19" t="s">
        <v>347</v>
      </c>
    </row>
    <row r="427" spans="1:25" ht="54.75" customHeight="1" x14ac:dyDescent="0.25">
      <c r="A427" s="33">
        <v>4383</v>
      </c>
      <c r="B427" s="96">
        <v>2019</v>
      </c>
      <c r="C427" s="21" t="s">
        <v>184</v>
      </c>
      <c r="D427" s="20" t="s">
        <v>225</v>
      </c>
      <c r="E427" s="21">
        <v>1957</v>
      </c>
      <c r="F427" s="5">
        <v>945</v>
      </c>
      <c r="G427" s="6">
        <v>12</v>
      </c>
      <c r="H427" s="6">
        <v>12</v>
      </c>
      <c r="I427" s="5">
        <v>878</v>
      </c>
      <c r="J427" s="5">
        <v>878</v>
      </c>
      <c r="K427" s="7">
        <v>31</v>
      </c>
      <c r="L427" s="25" t="s">
        <v>6</v>
      </c>
      <c r="M427" s="26">
        <v>767696.86</v>
      </c>
      <c r="N427" s="25" t="str">
        <f t="shared" si="15"/>
        <v>г. Знаменск, ул. Ниловского, 15Ремонт фасада</v>
      </c>
      <c r="O427" s="21" t="s">
        <v>321</v>
      </c>
      <c r="P427" s="21" t="s">
        <v>331</v>
      </c>
      <c r="Q427" s="19">
        <v>808475.31</v>
      </c>
      <c r="R427" s="54" t="s">
        <v>427</v>
      </c>
      <c r="S427" s="8">
        <v>1</v>
      </c>
      <c r="T427" s="19" t="s">
        <v>347</v>
      </c>
    </row>
    <row r="428" spans="1:25" ht="54.75" customHeight="1" x14ac:dyDescent="0.25">
      <c r="A428" s="33">
        <v>4380</v>
      </c>
      <c r="B428" s="96">
        <v>2019</v>
      </c>
      <c r="C428" s="21" t="s">
        <v>184</v>
      </c>
      <c r="D428" s="20" t="s">
        <v>224</v>
      </c>
      <c r="E428" s="21">
        <v>1958</v>
      </c>
      <c r="F428" s="5">
        <v>945</v>
      </c>
      <c r="G428" s="6">
        <v>12</v>
      </c>
      <c r="H428" s="6">
        <v>12</v>
      </c>
      <c r="I428" s="5">
        <v>878</v>
      </c>
      <c r="J428" s="5">
        <v>878</v>
      </c>
      <c r="K428" s="7">
        <v>42</v>
      </c>
      <c r="L428" s="25" t="s">
        <v>6</v>
      </c>
      <c r="M428" s="26">
        <v>767696.86</v>
      </c>
      <c r="N428" s="25" t="str">
        <f t="shared" si="15"/>
        <v>г. Знаменск, ул. Мира, 6Ремонт фасада</v>
      </c>
      <c r="O428" s="21" t="s">
        <v>321</v>
      </c>
      <c r="P428" s="21" t="s">
        <v>331</v>
      </c>
      <c r="Q428" s="19">
        <v>808715.11</v>
      </c>
      <c r="R428" s="19" t="s">
        <v>426</v>
      </c>
      <c r="S428" s="8">
        <v>1</v>
      </c>
      <c r="T428" s="19" t="s">
        <v>347</v>
      </c>
    </row>
    <row r="429" spans="1:25" ht="54.75" customHeight="1" x14ac:dyDescent="0.25">
      <c r="A429" s="34">
        <v>4375</v>
      </c>
      <c r="B429" s="96">
        <v>2019</v>
      </c>
      <c r="C429" s="21" t="s">
        <v>184</v>
      </c>
      <c r="D429" s="3" t="s">
        <v>345</v>
      </c>
      <c r="E429" s="2">
        <v>1954</v>
      </c>
      <c r="F429" s="5">
        <v>1526</v>
      </c>
      <c r="G429" s="6">
        <v>18</v>
      </c>
      <c r="H429" s="6">
        <v>18</v>
      </c>
      <c r="I429" s="5">
        <v>1404</v>
      </c>
      <c r="J429" s="5">
        <v>1404</v>
      </c>
      <c r="K429" s="7">
        <v>48</v>
      </c>
      <c r="L429" s="25" t="s">
        <v>6</v>
      </c>
      <c r="M429" s="24">
        <v>1917260</v>
      </c>
      <c r="N429" s="25" t="str">
        <f t="shared" si="15"/>
        <v>г. Знаменск, ул. Маршала Жукова, 8Ремонт фасада</v>
      </c>
      <c r="O429" s="21" t="s">
        <v>346</v>
      </c>
      <c r="P429" s="21" t="s">
        <v>386</v>
      </c>
      <c r="Q429" s="24">
        <v>1917260</v>
      </c>
      <c r="R429" s="19" t="s">
        <v>367</v>
      </c>
      <c r="S429" s="8">
        <v>1</v>
      </c>
      <c r="T429" s="19" t="s">
        <v>347</v>
      </c>
    </row>
    <row r="430" spans="1:25" ht="54.75" customHeight="1" x14ac:dyDescent="0.25">
      <c r="A430" s="33">
        <v>4374</v>
      </c>
      <c r="B430" s="96">
        <v>2019</v>
      </c>
      <c r="C430" s="31" t="s">
        <v>184</v>
      </c>
      <c r="D430" s="3" t="s">
        <v>223</v>
      </c>
      <c r="E430" s="2">
        <v>1988</v>
      </c>
      <c r="F430" s="5">
        <v>3690.17</v>
      </c>
      <c r="G430" s="6">
        <v>63</v>
      </c>
      <c r="H430" s="6">
        <v>63</v>
      </c>
      <c r="I430" s="5">
        <v>3124.9</v>
      </c>
      <c r="J430" s="5">
        <v>3124.9</v>
      </c>
      <c r="K430" s="7">
        <v>148</v>
      </c>
      <c r="L430" s="43" t="s">
        <v>524</v>
      </c>
      <c r="M430" s="44">
        <v>1169275.0820000002</v>
      </c>
      <c r="N430" s="25" t="str">
        <f t="shared" si="15"/>
        <v>г. Знаменск, ул. Маршала Жукова, 5Ремонт внутридомовых инженерных систем водоснабжения (ГВС)+ХВС письмо минстроя от 11.10.19 № 01-01-03/17485</v>
      </c>
      <c r="O430" s="21" t="s">
        <v>321</v>
      </c>
      <c r="P430" s="21" t="s">
        <v>436</v>
      </c>
      <c r="Q430" s="1">
        <v>1072791.08</v>
      </c>
      <c r="R430" s="19" t="s">
        <v>572</v>
      </c>
      <c r="S430" s="8">
        <v>1</v>
      </c>
      <c r="T430" s="19" t="s">
        <v>347</v>
      </c>
      <c r="X430" s="19">
        <v>507951</v>
      </c>
      <c r="Y430" s="19" t="s">
        <v>581</v>
      </c>
    </row>
    <row r="431" spans="1:25" ht="60.75" hidden="1" customHeight="1" x14ac:dyDescent="0.25">
      <c r="A431" s="33">
        <v>4335</v>
      </c>
      <c r="B431" s="96">
        <v>2019</v>
      </c>
      <c r="C431" s="31" t="s">
        <v>184</v>
      </c>
      <c r="D431" s="3" t="s">
        <v>222</v>
      </c>
      <c r="E431" s="2">
        <v>1954</v>
      </c>
      <c r="F431" s="5">
        <v>798.7</v>
      </c>
      <c r="G431" s="6">
        <v>12</v>
      </c>
      <c r="H431" s="6">
        <v>10</v>
      </c>
      <c r="I431" s="5">
        <v>647.20000000000005</v>
      </c>
      <c r="J431" s="5">
        <v>563.30000000000007</v>
      </c>
      <c r="K431" s="7">
        <v>27</v>
      </c>
      <c r="L431" s="25" t="s">
        <v>5</v>
      </c>
      <c r="M431" s="27">
        <v>613493.82400000002</v>
      </c>
      <c r="N431" s="25" t="str">
        <f t="shared" si="15"/>
        <v>г. Знаменск, ул. Ленина, 9Ремонт крыши</v>
      </c>
      <c r="O431" s="21" t="s">
        <v>321</v>
      </c>
      <c r="P431" s="21" t="s">
        <v>436</v>
      </c>
      <c r="Q431" s="1">
        <v>0</v>
      </c>
      <c r="R431" s="1">
        <v>0</v>
      </c>
      <c r="S431" s="8">
        <v>1</v>
      </c>
      <c r="T431" s="19" t="s">
        <v>354</v>
      </c>
    </row>
    <row r="432" spans="1:25" ht="54.75" customHeight="1" x14ac:dyDescent="0.25">
      <c r="A432" s="33">
        <v>4334</v>
      </c>
      <c r="B432" s="96">
        <v>2019</v>
      </c>
      <c r="C432" s="21" t="s">
        <v>184</v>
      </c>
      <c r="D432" s="20" t="s">
        <v>221</v>
      </c>
      <c r="E432" s="21">
        <v>1956</v>
      </c>
      <c r="F432" s="5">
        <v>968.2</v>
      </c>
      <c r="G432" s="6">
        <v>12</v>
      </c>
      <c r="H432" s="6">
        <v>12</v>
      </c>
      <c r="I432" s="5">
        <v>723.9</v>
      </c>
      <c r="J432" s="5">
        <v>723.9</v>
      </c>
      <c r="K432" s="7">
        <v>28</v>
      </c>
      <c r="L432" s="25" t="s">
        <v>6</v>
      </c>
      <c r="M432" s="26">
        <v>632956.44299999997</v>
      </c>
      <c r="N432" s="25" t="str">
        <f t="shared" si="15"/>
        <v>г. Знаменск, ул. Ленина, 8Ремонт фасада</v>
      </c>
      <c r="O432" s="21" t="s">
        <v>321</v>
      </c>
      <c r="P432" s="21" t="s">
        <v>329</v>
      </c>
      <c r="Q432" s="19">
        <v>463271.48</v>
      </c>
      <c r="R432" s="19" t="s">
        <v>410</v>
      </c>
      <c r="S432" s="8">
        <v>1</v>
      </c>
      <c r="T432" s="19" t="s">
        <v>347</v>
      </c>
    </row>
    <row r="433" spans="1:25" ht="54.75" customHeight="1" x14ac:dyDescent="0.25">
      <c r="A433" s="33">
        <v>4369</v>
      </c>
      <c r="B433" s="96">
        <v>2019</v>
      </c>
      <c r="C433" s="21" t="s">
        <v>184</v>
      </c>
      <c r="D433" s="20" t="s">
        <v>274</v>
      </c>
      <c r="E433" s="21">
        <v>1963</v>
      </c>
      <c r="F433" s="5">
        <v>3399.2</v>
      </c>
      <c r="G433" s="6">
        <v>64</v>
      </c>
      <c r="H433" s="6">
        <v>62</v>
      </c>
      <c r="I433" s="5">
        <v>2499.1</v>
      </c>
      <c r="J433" s="5">
        <v>2423.6</v>
      </c>
      <c r="K433" s="7">
        <v>142</v>
      </c>
      <c r="L433" s="25" t="s">
        <v>6</v>
      </c>
      <c r="M433" s="26">
        <v>2185138.0669999998</v>
      </c>
      <c r="N433" s="25" t="str">
        <f t="shared" si="15"/>
        <v>г. Знаменск, ул. Ленина, 54, литер БРемонт фасада</v>
      </c>
      <c r="O433" s="21" t="s">
        <v>321</v>
      </c>
      <c r="P433" s="21" t="s">
        <v>330</v>
      </c>
      <c r="Q433" s="19">
        <v>1956824.8</v>
      </c>
      <c r="R433" s="19" t="s">
        <v>426</v>
      </c>
      <c r="S433" s="8">
        <v>1</v>
      </c>
      <c r="T433" s="19" t="s">
        <v>347</v>
      </c>
    </row>
    <row r="434" spans="1:25" ht="54.75" customHeight="1" x14ac:dyDescent="0.25">
      <c r="A434" s="33">
        <v>4368</v>
      </c>
      <c r="B434" s="96">
        <v>2019</v>
      </c>
      <c r="C434" s="21" t="s">
        <v>184</v>
      </c>
      <c r="D434" s="20" t="s">
        <v>273</v>
      </c>
      <c r="E434" s="21">
        <v>1963</v>
      </c>
      <c r="F434" s="5">
        <v>3494.5</v>
      </c>
      <c r="G434" s="6">
        <v>64</v>
      </c>
      <c r="H434" s="6">
        <v>64</v>
      </c>
      <c r="I434" s="5">
        <v>2571.8000000000002</v>
      </c>
      <c r="J434" s="5">
        <v>2571.8000000000002</v>
      </c>
      <c r="K434" s="7">
        <v>131</v>
      </c>
      <c r="L434" s="25" t="s">
        <v>6</v>
      </c>
      <c r="M434" s="26">
        <v>2248704.7660000003</v>
      </c>
      <c r="N434" s="25" t="str">
        <f t="shared" si="15"/>
        <v>г. Знаменск, ул. Ленина, 54, литер АРемонт фасада</v>
      </c>
      <c r="O434" s="21" t="s">
        <v>321</v>
      </c>
      <c r="P434" s="21" t="s">
        <v>330</v>
      </c>
      <c r="Q434" s="19">
        <v>1956824.8</v>
      </c>
      <c r="R434" s="19" t="s">
        <v>423</v>
      </c>
      <c r="S434" s="8">
        <v>1</v>
      </c>
      <c r="T434" s="19" t="s">
        <v>347</v>
      </c>
    </row>
    <row r="435" spans="1:25" ht="54.75" customHeight="1" x14ac:dyDescent="0.25">
      <c r="A435" s="33">
        <v>4332</v>
      </c>
      <c r="B435" s="96">
        <v>2019</v>
      </c>
      <c r="C435" s="21" t="s">
        <v>184</v>
      </c>
      <c r="D435" s="20" t="s">
        <v>220</v>
      </c>
      <c r="E435" s="21">
        <v>1956</v>
      </c>
      <c r="F435" s="5">
        <v>552.5</v>
      </c>
      <c r="G435" s="6">
        <v>8</v>
      </c>
      <c r="H435" s="6">
        <v>8</v>
      </c>
      <c r="I435" s="5">
        <v>508.5</v>
      </c>
      <c r="J435" s="5">
        <v>508.5</v>
      </c>
      <c r="K435" s="7">
        <v>21</v>
      </c>
      <c r="L435" s="25" t="s">
        <v>6</v>
      </c>
      <c r="M435" s="26">
        <v>444617.14500000002</v>
      </c>
      <c r="N435" s="25" t="str">
        <f t="shared" si="15"/>
        <v>г. Знаменск, ул. Ленина, 5Ремонт фасада</v>
      </c>
      <c r="O435" s="21" t="s">
        <v>321</v>
      </c>
      <c r="P435" s="21" t="s">
        <v>331</v>
      </c>
      <c r="Q435" s="19">
        <v>340717.85</v>
      </c>
      <c r="R435" s="19" t="s">
        <v>410</v>
      </c>
      <c r="S435" s="8">
        <v>1</v>
      </c>
      <c r="T435" s="19" t="s">
        <v>347</v>
      </c>
    </row>
    <row r="436" spans="1:25" ht="54.75" customHeight="1" x14ac:dyDescent="0.25">
      <c r="A436" s="33">
        <v>4356</v>
      </c>
      <c r="B436" s="96">
        <v>2019</v>
      </c>
      <c r="C436" s="21" t="s">
        <v>184</v>
      </c>
      <c r="D436" s="20" t="s">
        <v>219</v>
      </c>
      <c r="E436" s="21">
        <v>1957</v>
      </c>
      <c r="F436" s="5">
        <v>668</v>
      </c>
      <c r="G436" s="6">
        <v>12</v>
      </c>
      <c r="H436" s="6">
        <v>12</v>
      </c>
      <c r="I436" s="5">
        <v>611.79999999999995</v>
      </c>
      <c r="J436" s="5">
        <v>611.79999999999995</v>
      </c>
      <c r="K436" s="7">
        <v>30</v>
      </c>
      <c r="L436" s="25" t="s">
        <v>6</v>
      </c>
      <c r="M436" s="26">
        <v>534939.56599999999</v>
      </c>
      <c r="N436" s="25" t="str">
        <f t="shared" si="15"/>
        <v>г. Знаменск, ул. Ленина, 38Ремонт фасада</v>
      </c>
      <c r="O436" s="21" t="s">
        <v>321</v>
      </c>
      <c r="P436" s="21" t="s">
        <v>329</v>
      </c>
      <c r="Q436" s="19">
        <v>806302</v>
      </c>
      <c r="R436" s="19" t="s">
        <v>426</v>
      </c>
      <c r="S436" s="8">
        <v>1</v>
      </c>
      <c r="T436" s="19" t="s">
        <v>347</v>
      </c>
    </row>
    <row r="437" spans="1:25" ht="54.75" customHeight="1" x14ac:dyDescent="0.25">
      <c r="A437" s="33">
        <v>4354</v>
      </c>
      <c r="B437" s="96">
        <v>2019</v>
      </c>
      <c r="C437" s="21" t="s">
        <v>184</v>
      </c>
      <c r="D437" s="20" t="s">
        <v>218</v>
      </c>
      <c r="E437" s="21">
        <v>1957</v>
      </c>
      <c r="F437" s="5">
        <v>677</v>
      </c>
      <c r="G437" s="6">
        <v>12</v>
      </c>
      <c r="H437" s="6">
        <v>12</v>
      </c>
      <c r="I437" s="5">
        <v>621.4</v>
      </c>
      <c r="J437" s="5">
        <v>621.4</v>
      </c>
      <c r="K437" s="7">
        <v>38</v>
      </c>
      <c r="L437" s="25" t="s">
        <v>6</v>
      </c>
      <c r="M437" s="26">
        <v>543333.51800000004</v>
      </c>
      <c r="N437" s="25" t="str">
        <f t="shared" si="15"/>
        <v>г. Знаменск, ул. Ленина, 36Ремонт фасада</v>
      </c>
      <c r="O437" s="21" t="s">
        <v>321</v>
      </c>
      <c r="P437" s="21" t="s">
        <v>331</v>
      </c>
      <c r="Q437" s="19">
        <v>827729.99</v>
      </c>
      <c r="R437" s="19" t="s">
        <v>441</v>
      </c>
      <c r="S437" s="8">
        <v>1</v>
      </c>
      <c r="T437" s="19" t="s">
        <v>347</v>
      </c>
      <c r="X437" s="19">
        <v>1987319.8</v>
      </c>
      <c r="Y437" s="19" t="s">
        <v>581</v>
      </c>
    </row>
    <row r="438" spans="1:25" ht="54.75" customHeight="1" x14ac:dyDescent="0.25">
      <c r="A438" s="33">
        <v>4353</v>
      </c>
      <c r="B438" s="96">
        <v>2019</v>
      </c>
      <c r="C438" s="21" t="s">
        <v>184</v>
      </c>
      <c r="D438" s="20" t="s">
        <v>217</v>
      </c>
      <c r="E438" s="21">
        <v>1960</v>
      </c>
      <c r="F438" s="5">
        <v>719.6</v>
      </c>
      <c r="G438" s="6">
        <v>16</v>
      </c>
      <c r="H438" s="6">
        <v>16</v>
      </c>
      <c r="I438" s="5">
        <v>624.1</v>
      </c>
      <c r="J438" s="5">
        <v>624.1</v>
      </c>
      <c r="K438" s="7">
        <v>33</v>
      </c>
      <c r="L438" s="25" t="s">
        <v>6</v>
      </c>
      <c r="M438" s="26">
        <v>545694.31700000004</v>
      </c>
      <c r="N438" s="25" t="str">
        <f t="shared" si="15"/>
        <v>г. Знаменск, ул. Ленина, 35Ремонт фасада</v>
      </c>
      <c r="O438" s="21" t="s">
        <v>321</v>
      </c>
      <c r="P438" s="21" t="s">
        <v>329</v>
      </c>
      <c r="Q438" s="19">
        <v>1012860.38</v>
      </c>
      <c r="R438" s="19" t="s">
        <v>423</v>
      </c>
      <c r="S438" s="8">
        <v>1</v>
      </c>
      <c r="T438" s="19" t="s">
        <v>347</v>
      </c>
      <c r="X438" s="19">
        <v>1929093.8</v>
      </c>
      <c r="Y438" s="19" t="s">
        <v>582</v>
      </c>
    </row>
    <row r="439" spans="1:25" ht="54.75" customHeight="1" x14ac:dyDescent="0.25">
      <c r="A439" s="33">
        <v>4353</v>
      </c>
      <c r="B439" s="96">
        <v>2019</v>
      </c>
      <c r="C439" s="31" t="s">
        <v>184</v>
      </c>
      <c r="D439" s="3" t="s">
        <v>217</v>
      </c>
      <c r="E439" s="2">
        <v>1960</v>
      </c>
      <c r="F439" s="5">
        <v>719.6</v>
      </c>
      <c r="G439" s="6">
        <v>16</v>
      </c>
      <c r="H439" s="6">
        <v>16</v>
      </c>
      <c r="I439" s="5">
        <v>624.1</v>
      </c>
      <c r="J439" s="5">
        <v>624.1</v>
      </c>
      <c r="K439" s="7">
        <v>33</v>
      </c>
      <c r="L439" s="25" t="s">
        <v>9</v>
      </c>
      <c r="M439" s="27">
        <v>356710.59599999996</v>
      </c>
      <c r="N439" s="25" t="str">
        <f t="shared" si="15"/>
        <v>г. Знаменск, ул. Ленина, 35Ремонт внутридомовых инженерных систем теплоснабжения</v>
      </c>
      <c r="O439" s="21" t="s">
        <v>321</v>
      </c>
      <c r="P439" s="21" t="s">
        <v>436</v>
      </c>
      <c r="Q439" s="1">
        <v>761394</v>
      </c>
      <c r="R439" s="19" t="s">
        <v>485</v>
      </c>
      <c r="S439" s="8">
        <v>1</v>
      </c>
      <c r="T439" s="19" t="s">
        <v>347</v>
      </c>
    </row>
    <row r="440" spans="1:25" ht="54.75" customHeight="1" x14ac:dyDescent="0.25">
      <c r="A440" s="33">
        <v>4351</v>
      </c>
      <c r="B440" s="96">
        <v>2019</v>
      </c>
      <c r="C440" s="21" t="s">
        <v>184</v>
      </c>
      <c r="D440" s="20" t="s">
        <v>216</v>
      </c>
      <c r="E440" s="21">
        <v>1959</v>
      </c>
      <c r="F440" s="5">
        <v>675.3</v>
      </c>
      <c r="G440" s="6">
        <v>16</v>
      </c>
      <c r="H440" s="6">
        <v>16</v>
      </c>
      <c r="I440" s="5">
        <v>628.29999999999995</v>
      </c>
      <c r="J440" s="5">
        <v>628.29999999999995</v>
      </c>
      <c r="K440" s="7">
        <v>34</v>
      </c>
      <c r="L440" s="25" t="s">
        <v>6</v>
      </c>
      <c r="M440" s="26">
        <v>549366.67099999997</v>
      </c>
      <c r="N440" s="25" t="str">
        <f t="shared" si="15"/>
        <v>г. Знаменск, ул. Ленина, 33Ремонт фасада</v>
      </c>
      <c r="O440" s="21" t="s">
        <v>321</v>
      </c>
      <c r="P440" s="21" t="s">
        <v>331</v>
      </c>
      <c r="Q440" s="19">
        <v>1014890.56</v>
      </c>
      <c r="R440" s="19" t="s">
        <v>398</v>
      </c>
      <c r="S440" s="8">
        <v>1</v>
      </c>
      <c r="T440" s="19" t="s">
        <v>347</v>
      </c>
    </row>
    <row r="441" spans="1:25" ht="54.75" customHeight="1" x14ac:dyDescent="0.25">
      <c r="A441" s="33">
        <v>4329</v>
      </c>
      <c r="B441" s="96">
        <v>2019</v>
      </c>
      <c r="C441" s="21" t="s">
        <v>184</v>
      </c>
      <c r="D441" s="20" t="s">
        <v>215</v>
      </c>
      <c r="E441" s="21">
        <v>1955</v>
      </c>
      <c r="F441" s="5">
        <v>1136.3</v>
      </c>
      <c r="G441" s="6">
        <v>18</v>
      </c>
      <c r="H441" s="6">
        <v>18</v>
      </c>
      <c r="I441" s="5">
        <v>1045.4000000000001</v>
      </c>
      <c r="J441" s="5">
        <v>1045.4000000000001</v>
      </c>
      <c r="K441" s="7">
        <v>45</v>
      </c>
      <c r="L441" s="25" t="s">
        <v>5</v>
      </c>
      <c r="M441" s="26">
        <v>990955.56800000009</v>
      </c>
      <c r="N441" s="25" t="str">
        <f t="shared" si="15"/>
        <v>г. Знаменск, ул. Ленина, 2Ремонт крыши</v>
      </c>
      <c r="O441" s="21" t="s">
        <v>322</v>
      </c>
      <c r="P441" s="21" t="s">
        <v>387</v>
      </c>
      <c r="Q441" s="19">
        <v>2694628.2</v>
      </c>
      <c r="R441" s="19" t="s">
        <v>420</v>
      </c>
      <c r="S441" s="8">
        <v>1</v>
      </c>
      <c r="T441" s="19" t="s">
        <v>347</v>
      </c>
    </row>
    <row r="442" spans="1:25" ht="54.75" customHeight="1" x14ac:dyDescent="0.25">
      <c r="A442" s="33">
        <v>4340</v>
      </c>
      <c r="B442" s="96">
        <v>2019</v>
      </c>
      <c r="C442" s="31" t="s">
        <v>184</v>
      </c>
      <c r="D442" s="3" t="s">
        <v>214</v>
      </c>
      <c r="E442" s="2">
        <v>1949</v>
      </c>
      <c r="F442" s="5">
        <v>1039.8</v>
      </c>
      <c r="G442" s="6">
        <v>12</v>
      </c>
      <c r="H442" s="6">
        <v>10</v>
      </c>
      <c r="I442" s="5">
        <v>717.1</v>
      </c>
      <c r="J442" s="5">
        <v>584.40000000000009</v>
      </c>
      <c r="K442" s="7">
        <v>28</v>
      </c>
      <c r="L442" s="25" t="s">
        <v>10</v>
      </c>
      <c r="M442" s="27">
        <v>338585.93600000005</v>
      </c>
      <c r="N442" s="25" t="str">
        <f t="shared" si="15"/>
        <v>г. Знаменск, ул. Ленина, 17Ремонт внутридомовых инженерных систем электроснабжения</v>
      </c>
      <c r="O442" s="21" t="s">
        <v>321</v>
      </c>
      <c r="P442" s="21" t="s">
        <v>436</v>
      </c>
      <c r="Q442" s="1">
        <v>239390.95</v>
      </c>
      <c r="R442" s="19" t="s">
        <v>564</v>
      </c>
      <c r="S442" s="8">
        <v>1</v>
      </c>
      <c r="T442" s="19" t="s">
        <v>347</v>
      </c>
    </row>
    <row r="443" spans="1:25" ht="54.75" customHeight="1" x14ac:dyDescent="0.25">
      <c r="A443" s="33">
        <v>4307</v>
      </c>
      <c r="B443" s="96">
        <v>2019</v>
      </c>
      <c r="C443" s="31" t="s">
        <v>184</v>
      </c>
      <c r="D443" s="3" t="s">
        <v>213</v>
      </c>
      <c r="E443" s="2">
        <v>1964</v>
      </c>
      <c r="F443" s="5">
        <v>2667.8</v>
      </c>
      <c r="G443" s="6">
        <v>48</v>
      </c>
      <c r="H443" s="6">
        <v>47</v>
      </c>
      <c r="I443" s="5">
        <v>1985.8</v>
      </c>
      <c r="J443" s="5">
        <v>1955</v>
      </c>
      <c r="K443" s="7">
        <v>114</v>
      </c>
      <c r="L443" s="25" t="s">
        <v>6</v>
      </c>
      <c r="M443" s="27">
        <v>1736323.946</v>
      </c>
      <c r="N443" s="25" t="str">
        <f t="shared" si="15"/>
        <v>г. Знаменск, ул. Комсомольская, 8Ремонт фасада</v>
      </c>
      <c r="O443" s="21" t="s">
        <v>321</v>
      </c>
      <c r="P443" s="21" t="s">
        <v>436</v>
      </c>
      <c r="Q443" s="1">
        <v>2272618.7999999998</v>
      </c>
      <c r="R443" s="19" t="s">
        <v>522</v>
      </c>
      <c r="S443" s="8">
        <v>1</v>
      </c>
      <c r="T443" s="19" t="s">
        <v>347</v>
      </c>
    </row>
    <row r="444" spans="1:25" ht="54.75" customHeight="1" x14ac:dyDescent="0.25">
      <c r="A444" s="33">
        <v>4306</v>
      </c>
      <c r="B444" s="96">
        <v>2019</v>
      </c>
      <c r="C444" s="21" t="s">
        <v>184</v>
      </c>
      <c r="D444" s="20" t="s">
        <v>212</v>
      </c>
      <c r="E444" s="21">
        <v>1962</v>
      </c>
      <c r="F444" s="5">
        <v>3486</v>
      </c>
      <c r="G444" s="6">
        <v>64</v>
      </c>
      <c r="H444" s="6">
        <v>62</v>
      </c>
      <c r="I444" s="5">
        <v>2491.4</v>
      </c>
      <c r="J444" s="5">
        <v>2376.8000000000002</v>
      </c>
      <c r="K444" s="7">
        <v>134</v>
      </c>
      <c r="L444" s="25" t="s">
        <v>6</v>
      </c>
      <c r="M444" s="26">
        <v>2178405.4180000001</v>
      </c>
      <c r="N444" s="25" t="str">
        <f t="shared" si="15"/>
        <v>г. Знаменск, ул. Комсомольская, 7Ремонт фасада</v>
      </c>
      <c r="O444" s="21" t="s">
        <v>321</v>
      </c>
      <c r="P444" s="21" t="s">
        <v>330</v>
      </c>
      <c r="Q444" s="19">
        <v>1632363.69</v>
      </c>
      <c r="R444" s="19" t="s">
        <v>381</v>
      </c>
      <c r="S444" s="8">
        <v>1</v>
      </c>
      <c r="T444" s="19" t="s">
        <v>347</v>
      </c>
    </row>
    <row r="445" spans="1:25" ht="54.75" customHeight="1" x14ac:dyDescent="0.25">
      <c r="A445" s="33">
        <v>4324</v>
      </c>
      <c r="B445" s="96">
        <v>2019</v>
      </c>
      <c r="C445" s="31" t="s">
        <v>184</v>
      </c>
      <c r="D445" s="3" t="s">
        <v>211</v>
      </c>
      <c r="E445" s="2">
        <v>1964</v>
      </c>
      <c r="F445" s="5">
        <v>3424</v>
      </c>
      <c r="G445" s="6">
        <v>64</v>
      </c>
      <c r="H445" s="6">
        <v>64</v>
      </c>
      <c r="I445" s="5">
        <v>2544</v>
      </c>
      <c r="J445" s="5">
        <v>2544</v>
      </c>
      <c r="K445" s="7">
        <v>136</v>
      </c>
      <c r="L445" s="25" t="s">
        <v>5</v>
      </c>
      <c r="M445" s="27">
        <v>2411508.48</v>
      </c>
      <c r="N445" s="25" t="str">
        <f t="shared" si="15"/>
        <v>г. Знаменск, ул. Комсомольская, 6, литер БРемонт крыши</v>
      </c>
      <c r="O445" s="21" t="s">
        <v>321</v>
      </c>
      <c r="P445" s="21" t="s">
        <v>436</v>
      </c>
      <c r="Q445" s="1">
        <v>1786887.6</v>
      </c>
      <c r="R445" s="19" t="s">
        <v>556</v>
      </c>
      <c r="S445" s="8">
        <v>1</v>
      </c>
      <c r="T445" s="19" t="s">
        <v>347</v>
      </c>
    </row>
    <row r="446" spans="1:25" ht="54.75" customHeight="1" x14ac:dyDescent="0.25">
      <c r="A446" s="34">
        <v>4317</v>
      </c>
      <c r="B446" s="96">
        <v>2019</v>
      </c>
      <c r="C446" s="31" t="s">
        <v>184</v>
      </c>
      <c r="D446" s="3" t="s">
        <v>311</v>
      </c>
      <c r="E446" s="2">
        <v>1963</v>
      </c>
      <c r="F446" s="5">
        <v>2317</v>
      </c>
      <c r="G446" s="6">
        <v>40</v>
      </c>
      <c r="H446" s="6">
        <v>40</v>
      </c>
      <c r="I446" s="5">
        <v>1710</v>
      </c>
      <c r="J446" s="5">
        <v>1710</v>
      </c>
      <c r="K446" s="7">
        <v>98</v>
      </c>
      <c r="L446" s="25" t="s">
        <v>8</v>
      </c>
      <c r="M446" s="27">
        <v>870000</v>
      </c>
      <c r="N446" s="25" t="str">
        <f t="shared" si="15"/>
        <v>г. Знаменск, ул. Комсомольская, 20Ремонт внутридомовых инженерных систем водоотведения</v>
      </c>
      <c r="O446" s="21" t="s">
        <v>321</v>
      </c>
      <c r="P446" s="21" t="s">
        <v>436</v>
      </c>
      <c r="Q446" s="1">
        <v>669649.19999999995</v>
      </c>
      <c r="R446" s="19" t="s">
        <v>522</v>
      </c>
      <c r="S446" s="8">
        <v>1</v>
      </c>
      <c r="T446" s="19" t="s">
        <v>347</v>
      </c>
    </row>
    <row r="447" spans="1:25" ht="54.75" customHeight="1" x14ac:dyDescent="0.25">
      <c r="A447" s="33">
        <v>4313</v>
      </c>
      <c r="B447" s="96">
        <v>2019</v>
      </c>
      <c r="C447" s="31" t="s">
        <v>184</v>
      </c>
      <c r="D447" s="3" t="s">
        <v>377</v>
      </c>
      <c r="E447" s="2">
        <v>1963</v>
      </c>
      <c r="F447" s="5">
        <v>4505</v>
      </c>
      <c r="G447" s="6">
        <v>80</v>
      </c>
      <c r="H447" s="6">
        <v>80</v>
      </c>
      <c r="I447" s="5">
        <v>3510</v>
      </c>
      <c r="J447" s="5">
        <v>3510</v>
      </c>
      <c r="K447" s="7">
        <v>152</v>
      </c>
      <c r="L447" s="43" t="s">
        <v>9</v>
      </c>
      <c r="M447" s="44">
        <v>2006175.5999999999</v>
      </c>
      <c r="N447" s="25"/>
      <c r="O447" s="21" t="s">
        <v>321</v>
      </c>
      <c r="P447" s="21" t="s">
        <v>436</v>
      </c>
      <c r="Q447" s="19">
        <v>2592888</v>
      </c>
      <c r="R447" s="21" t="s">
        <v>497</v>
      </c>
      <c r="S447" s="8">
        <v>1</v>
      </c>
      <c r="T447" s="19" t="s">
        <v>347</v>
      </c>
    </row>
    <row r="448" spans="1:25" ht="54.75" customHeight="1" x14ac:dyDescent="0.25">
      <c r="A448" s="33">
        <v>4313</v>
      </c>
      <c r="B448" s="96">
        <v>2019</v>
      </c>
      <c r="C448" s="31" t="s">
        <v>184</v>
      </c>
      <c r="D448" s="3" t="s">
        <v>377</v>
      </c>
      <c r="E448" s="2">
        <v>1963</v>
      </c>
      <c r="F448" s="5">
        <v>4505</v>
      </c>
      <c r="G448" s="6">
        <v>80</v>
      </c>
      <c r="H448" s="6">
        <v>80</v>
      </c>
      <c r="I448" s="5">
        <v>3510</v>
      </c>
      <c r="J448" s="5">
        <v>3510</v>
      </c>
      <c r="K448" s="7">
        <v>152</v>
      </c>
      <c r="L448" s="43" t="s">
        <v>15</v>
      </c>
      <c r="M448" s="44">
        <v>350000</v>
      </c>
      <c r="N448" s="25"/>
      <c r="O448" s="21" t="s">
        <v>321</v>
      </c>
      <c r="P448" s="21" t="s">
        <v>436</v>
      </c>
      <c r="Q448" s="19">
        <v>300416.40000000002</v>
      </c>
      <c r="R448" s="29" t="s">
        <v>572</v>
      </c>
      <c r="S448" s="8">
        <v>1</v>
      </c>
      <c r="T448" s="19" t="s">
        <v>347</v>
      </c>
    </row>
    <row r="449" spans="1:24" ht="54.75" customHeight="1" x14ac:dyDescent="0.25">
      <c r="A449" s="33">
        <v>4310</v>
      </c>
      <c r="B449" s="96">
        <v>2019</v>
      </c>
      <c r="C449" s="21" t="s">
        <v>184</v>
      </c>
      <c r="D449" s="20" t="s">
        <v>210</v>
      </c>
      <c r="E449" s="21">
        <v>1961</v>
      </c>
      <c r="F449" s="5">
        <v>3486</v>
      </c>
      <c r="G449" s="6">
        <v>64</v>
      </c>
      <c r="H449" s="6">
        <v>64</v>
      </c>
      <c r="I449" s="5">
        <v>2606</v>
      </c>
      <c r="J449" s="5">
        <v>2606</v>
      </c>
      <c r="K449" s="7">
        <v>127</v>
      </c>
      <c r="L449" s="25" t="s">
        <v>6</v>
      </c>
      <c r="M449" s="26">
        <v>2278608.2200000002</v>
      </c>
      <c r="N449" s="25" t="str">
        <f t="shared" ref="N449:N455" si="16">CONCATENATE(D449,L449)</f>
        <v>г. Знаменск, ул. Комсомольская, 11Ремонт фасада</v>
      </c>
      <c r="O449" s="21" t="s">
        <v>324</v>
      </c>
      <c r="P449" s="21" t="s">
        <v>332</v>
      </c>
      <c r="Q449" s="19">
        <v>856754.7</v>
      </c>
      <c r="R449" s="19" t="s">
        <v>383</v>
      </c>
      <c r="S449" s="8">
        <v>1</v>
      </c>
      <c r="T449" s="19" t="s">
        <v>347</v>
      </c>
    </row>
    <row r="450" spans="1:24" ht="54.75" customHeight="1" x14ac:dyDescent="0.25">
      <c r="A450" s="33">
        <v>4289</v>
      </c>
      <c r="B450" s="96">
        <v>2019</v>
      </c>
      <c r="C450" s="31" t="s">
        <v>184</v>
      </c>
      <c r="D450" s="3" t="s">
        <v>209</v>
      </c>
      <c r="E450" s="2">
        <v>1955</v>
      </c>
      <c r="F450" s="5">
        <v>596</v>
      </c>
      <c r="G450" s="6">
        <v>12</v>
      </c>
      <c r="H450" s="6">
        <v>12</v>
      </c>
      <c r="I450" s="5">
        <v>541</v>
      </c>
      <c r="J450" s="5">
        <v>541</v>
      </c>
      <c r="K450" s="7">
        <v>32</v>
      </c>
      <c r="L450" s="25" t="s">
        <v>5</v>
      </c>
      <c r="M450" s="27">
        <v>512824.72</v>
      </c>
      <c r="N450" s="25" t="str">
        <f t="shared" si="16"/>
        <v>г. Знаменск, ул. Гагарина, 7Ремонт крыши</v>
      </c>
      <c r="O450" s="21" t="s">
        <v>321</v>
      </c>
      <c r="P450" s="21" t="s">
        <v>436</v>
      </c>
      <c r="Q450" s="1">
        <v>1461270</v>
      </c>
      <c r="R450" s="1" t="s">
        <v>618</v>
      </c>
      <c r="S450" s="8">
        <v>1</v>
      </c>
      <c r="T450" s="19" t="s">
        <v>347</v>
      </c>
    </row>
    <row r="451" spans="1:24" ht="54.75" customHeight="1" x14ac:dyDescent="0.25">
      <c r="A451" s="33">
        <v>4284</v>
      </c>
      <c r="B451" s="96">
        <v>2019</v>
      </c>
      <c r="C451" s="21" t="s">
        <v>184</v>
      </c>
      <c r="D451" s="20" t="s">
        <v>208</v>
      </c>
      <c r="E451" s="21">
        <v>1999</v>
      </c>
      <c r="F451" s="5">
        <v>4172.72</v>
      </c>
      <c r="G451" s="6">
        <v>60</v>
      </c>
      <c r="H451" s="6">
        <v>60</v>
      </c>
      <c r="I451" s="5">
        <v>3285</v>
      </c>
      <c r="J451" s="5">
        <v>3285</v>
      </c>
      <c r="K451" s="7">
        <v>186</v>
      </c>
      <c r="L451" s="25" t="s">
        <v>5</v>
      </c>
      <c r="M451" s="26">
        <v>3113917.1999999997</v>
      </c>
      <c r="N451" s="25" t="str">
        <f t="shared" si="16"/>
        <v>г. Знаменск, ул. Волгоградская, 46Ремонт крыши</v>
      </c>
      <c r="O451" s="21" t="s">
        <v>323</v>
      </c>
      <c r="P451" s="21" t="s">
        <v>337</v>
      </c>
      <c r="Q451" s="19">
        <v>1577881.03</v>
      </c>
      <c r="R451" s="19" t="s">
        <v>465</v>
      </c>
      <c r="S451" s="8">
        <v>1</v>
      </c>
      <c r="T451" s="19" t="s">
        <v>347</v>
      </c>
    </row>
    <row r="452" spans="1:24" ht="46.5" hidden="1" customHeight="1" x14ac:dyDescent="0.25">
      <c r="A452" s="33">
        <v>4280</v>
      </c>
      <c r="B452" s="96">
        <v>2019</v>
      </c>
      <c r="C452" s="31" t="s">
        <v>184</v>
      </c>
      <c r="D452" s="3" t="s">
        <v>207</v>
      </c>
      <c r="E452" s="2">
        <v>1978</v>
      </c>
      <c r="F452" s="5">
        <v>3939</v>
      </c>
      <c r="G452" s="6">
        <v>60</v>
      </c>
      <c r="H452" s="6">
        <v>60</v>
      </c>
      <c r="I452" s="5">
        <v>3089</v>
      </c>
      <c r="J452" s="5">
        <v>3089</v>
      </c>
      <c r="K452" s="7">
        <v>147</v>
      </c>
      <c r="L452" s="43" t="s">
        <v>5</v>
      </c>
      <c r="M452" s="44">
        <v>2928124.88</v>
      </c>
      <c r="N452" s="25" t="str">
        <f t="shared" si="16"/>
        <v>г. Знаменск, ул. Волгоградская, 38Ремонт крыши</v>
      </c>
      <c r="O452" s="21" t="s">
        <v>321</v>
      </c>
      <c r="P452" s="21" t="s">
        <v>436</v>
      </c>
      <c r="Q452" s="1">
        <v>0</v>
      </c>
      <c r="R452" s="1">
        <v>0</v>
      </c>
      <c r="S452" s="8">
        <v>1</v>
      </c>
      <c r="T452" s="19" t="s">
        <v>354</v>
      </c>
    </row>
    <row r="453" spans="1:24" ht="54.75" customHeight="1" x14ac:dyDescent="0.25">
      <c r="A453" s="33">
        <v>4279</v>
      </c>
      <c r="B453" s="96">
        <v>2019</v>
      </c>
      <c r="C453" s="31" t="s">
        <v>184</v>
      </c>
      <c r="D453" s="3" t="s">
        <v>206</v>
      </c>
      <c r="E453" s="2">
        <v>1978</v>
      </c>
      <c r="F453" s="5">
        <v>3590.1</v>
      </c>
      <c r="G453" s="6">
        <v>60</v>
      </c>
      <c r="H453" s="6">
        <v>60</v>
      </c>
      <c r="I453" s="5">
        <v>2725</v>
      </c>
      <c r="J453" s="5">
        <v>2725</v>
      </c>
      <c r="K453" s="7">
        <v>120</v>
      </c>
      <c r="L453" s="25" t="s">
        <v>5</v>
      </c>
      <c r="M453" s="27">
        <v>2583082</v>
      </c>
      <c r="N453" s="25" t="str">
        <f t="shared" si="16"/>
        <v>г. Знаменск, ул. Волгоградская, 36Ремонт крыши</v>
      </c>
      <c r="O453" s="21" t="s">
        <v>321</v>
      </c>
      <c r="P453" s="21" t="s">
        <v>436</v>
      </c>
      <c r="Q453" s="1">
        <v>1513446</v>
      </c>
      <c r="R453" s="1" t="s">
        <v>618</v>
      </c>
      <c r="S453" s="8">
        <v>1</v>
      </c>
      <c r="T453" s="19" t="s">
        <v>347</v>
      </c>
    </row>
    <row r="454" spans="1:24" ht="54.75" customHeight="1" x14ac:dyDescent="0.25">
      <c r="A454" s="33">
        <v>4279</v>
      </c>
      <c r="B454" s="96">
        <v>2019</v>
      </c>
      <c r="C454" s="31" t="s">
        <v>184</v>
      </c>
      <c r="D454" s="3" t="s">
        <v>206</v>
      </c>
      <c r="E454" s="2">
        <v>1978</v>
      </c>
      <c r="F454" s="5">
        <v>3590.1</v>
      </c>
      <c r="G454" s="6">
        <v>60</v>
      </c>
      <c r="H454" s="6">
        <v>60</v>
      </c>
      <c r="I454" s="5">
        <v>2725</v>
      </c>
      <c r="J454" s="5">
        <v>2725</v>
      </c>
      <c r="K454" s="7">
        <v>120</v>
      </c>
      <c r="L454" s="25" t="s">
        <v>6</v>
      </c>
      <c r="M454" s="27">
        <v>2382658.25</v>
      </c>
      <c r="N454" s="25" t="str">
        <f t="shared" si="16"/>
        <v>г. Знаменск, ул. Волгоградская, 36Ремонт фасада</v>
      </c>
      <c r="O454" s="21" t="s">
        <v>321</v>
      </c>
      <c r="P454" s="21" t="s">
        <v>436</v>
      </c>
      <c r="Q454" s="1">
        <v>2112193.2000000002</v>
      </c>
      <c r="R454" s="19" t="s">
        <v>500</v>
      </c>
      <c r="S454" s="8">
        <v>1</v>
      </c>
      <c r="T454" s="19" t="s">
        <v>347</v>
      </c>
    </row>
    <row r="455" spans="1:24" ht="54.75" customHeight="1" x14ac:dyDescent="0.25">
      <c r="A455" s="33">
        <v>4275</v>
      </c>
      <c r="B455" s="96">
        <v>2019</v>
      </c>
      <c r="C455" s="61" t="s">
        <v>184</v>
      </c>
      <c r="D455" s="83" t="s">
        <v>205</v>
      </c>
      <c r="E455" s="21">
        <v>1978</v>
      </c>
      <c r="F455" s="5">
        <v>3949</v>
      </c>
      <c r="G455" s="6">
        <v>60</v>
      </c>
      <c r="H455" s="6">
        <v>60</v>
      </c>
      <c r="I455" s="5">
        <v>3099</v>
      </c>
      <c r="J455" s="5">
        <v>3099</v>
      </c>
      <c r="K455" s="7">
        <v>143</v>
      </c>
      <c r="L455" s="94" t="s">
        <v>6</v>
      </c>
      <c r="M455" s="26">
        <v>2709672.63</v>
      </c>
      <c r="N455" s="25" t="str">
        <f t="shared" si="16"/>
        <v>г. Знаменск, ул. Волгоградская, 24Ремонт фасада</v>
      </c>
      <c r="O455" s="61" t="s">
        <v>321</v>
      </c>
      <c r="P455" s="61" t="s">
        <v>329</v>
      </c>
      <c r="Q455" s="19">
        <v>1858394.17</v>
      </c>
      <c r="R455" s="19" t="s">
        <v>465</v>
      </c>
      <c r="S455" s="8">
        <v>1</v>
      </c>
      <c r="T455" s="57" t="s">
        <v>347</v>
      </c>
    </row>
    <row r="456" spans="1:24" ht="54.75" customHeight="1" x14ac:dyDescent="0.25">
      <c r="A456" s="33">
        <v>4273</v>
      </c>
      <c r="B456" s="96">
        <v>2019</v>
      </c>
      <c r="C456" s="31" t="s">
        <v>184</v>
      </c>
      <c r="D456" s="3" t="s">
        <v>204</v>
      </c>
      <c r="E456" s="97">
        <v>1968</v>
      </c>
      <c r="F456" s="5">
        <v>3883</v>
      </c>
      <c r="G456" s="6">
        <v>70</v>
      </c>
      <c r="H456" s="6">
        <v>69</v>
      </c>
      <c r="I456" s="5">
        <v>2888</v>
      </c>
      <c r="J456" s="5">
        <v>2842.1</v>
      </c>
      <c r="K456" s="7">
        <v>149</v>
      </c>
      <c r="L456" s="43" t="s">
        <v>15</v>
      </c>
      <c r="M456" s="102">
        <v>350000</v>
      </c>
      <c r="N456" s="25"/>
      <c r="O456" s="21" t="s">
        <v>321</v>
      </c>
      <c r="P456" s="21" t="s">
        <v>436</v>
      </c>
      <c r="Q456" s="19">
        <v>330824.40000000002</v>
      </c>
      <c r="R456" s="29" t="s">
        <v>572</v>
      </c>
      <c r="S456" s="84">
        <v>1</v>
      </c>
      <c r="T456" s="19" t="s">
        <v>347</v>
      </c>
    </row>
    <row r="457" spans="1:24" ht="54.75" customHeight="1" x14ac:dyDescent="0.25">
      <c r="A457" s="33">
        <v>4273</v>
      </c>
      <c r="B457" s="96">
        <v>2019</v>
      </c>
      <c r="C457" s="31" t="s">
        <v>184</v>
      </c>
      <c r="D457" s="3" t="s">
        <v>204</v>
      </c>
      <c r="E457" s="2">
        <v>1968</v>
      </c>
      <c r="F457" s="5">
        <v>3883</v>
      </c>
      <c r="G457" s="6">
        <v>70</v>
      </c>
      <c r="H457" s="6">
        <v>69</v>
      </c>
      <c r="I457" s="5">
        <v>2888</v>
      </c>
      <c r="J457" s="5">
        <v>2842.1</v>
      </c>
      <c r="K457" s="7">
        <v>149</v>
      </c>
      <c r="L457" s="25" t="s">
        <v>9</v>
      </c>
      <c r="M457" s="27">
        <v>1650665.2799999998</v>
      </c>
      <c r="N457" s="25" t="str">
        <f t="shared" ref="N457:N477" si="17">CONCATENATE(D457,L457)</f>
        <v>г. Знаменск, ул. Волгоградская, 20Ремонт внутридомовых инженерных систем теплоснабжения</v>
      </c>
      <c r="O457" s="21" t="s">
        <v>321</v>
      </c>
      <c r="P457" s="21" t="s">
        <v>436</v>
      </c>
      <c r="Q457" s="1">
        <v>2070556.8</v>
      </c>
      <c r="R457" s="19" t="s">
        <v>509</v>
      </c>
      <c r="S457" s="8">
        <v>1</v>
      </c>
      <c r="T457" s="19" t="s">
        <v>347</v>
      </c>
    </row>
    <row r="458" spans="1:24" ht="54.75" customHeight="1" x14ac:dyDescent="0.25">
      <c r="A458" s="33">
        <v>4272</v>
      </c>
      <c r="B458" s="96">
        <v>2019</v>
      </c>
      <c r="C458" s="21" t="s">
        <v>184</v>
      </c>
      <c r="D458" s="20" t="s">
        <v>203</v>
      </c>
      <c r="E458" s="21">
        <v>1968</v>
      </c>
      <c r="F458" s="5">
        <v>4210</v>
      </c>
      <c r="G458" s="6">
        <v>70</v>
      </c>
      <c r="H458" s="6">
        <v>70</v>
      </c>
      <c r="I458" s="5">
        <v>3215</v>
      </c>
      <c r="J458" s="5">
        <v>3215</v>
      </c>
      <c r="K458" s="7">
        <v>148</v>
      </c>
      <c r="L458" s="25" t="s">
        <v>6</v>
      </c>
      <c r="M458" s="26">
        <v>2811099.55</v>
      </c>
      <c r="N458" s="25" t="str">
        <f t="shared" si="17"/>
        <v>г. Знаменск, ул. Волгоградская, 18Ремонт фасада</v>
      </c>
      <c r="O458" s="21" t="s">
        <v>324</v>
      </c>
      <c r="P458" s="21" t="s">
        <v>332</v>
      </c>
      <c r="Q458" s="19">
        <v>1800094.04</v>
      </c>
      <c r="R458" s="19" t="s">
        <v>465</v>
      </c>
      <c r="S458" s="8">
        <v>1</v>
      </c>
      <c r="T458" s="19" t="s">
        <v>347</v>
      </c>
    </row>
    <row r="459" spans="1:24" ht="54.75" customHeight="1" x14ac:dyDescent="0.25">
      <c r="A459" s="33">
        <v>4268</v>
      </c>
      <c r="B459" s="96">
        <v>2019</v>
      </c>
      <c r="C459" s="31" t="s">
        <v>184</v>
      </c>
      <c r="D459" s="3" t="s">
        <v>202</v>
      </c>
      <c r="E459" s="2">
        <v>1967</v>
      </c>
      <c r="F459" s="5">
        <v>4214</v>
      </c>
      <c r="G459" s="6">
        <v>70</v>
      </c>
      <c r="H459" s="6">
        <v>68</v>
      </c>
      <c r="I459" s="5">
        <v>3124.6</v>
      </c>
      <c r="J459" s="5">
        <v>3030.2</v>
      </c>
      <c r="K459" s="7">
        <v>152</v>
      </c>
      <c r="L459" s="25" t="s">
        <v>5</v>
      </c>
      <c r="M459" s="27">
        <v>2961870.8319999999</v>
      </c>
      <c r="N459" s="25" t="str">
        <f t="shared" si="17"/>
        <v>г. Знаменск, ул. Волгоградская, 10Ремонт крыши</v>
      </c>
      <c r="O459" s="21" t="s">
        <v>321</v>
      </c>
      <c r="P459" s="21" t="s">
        <v>436</v>
      </c>
      <c r="Q459" s="1">
        <v>1707086.4</v>
      </c>
      <c r="R459" s="19" t="s">
        <v>522</v>
      </c>
      <c r="S459" s="8">
        <v>1</v>
      </c>
      <c r="T459" s="19" t="s">
        <v>347</v>
      </c>
    </row>
    <row r="460" spans="1:24" ht="45.75" hidden="1" customHeight="1" thickBot="1" x14ac:dyDescent="0.25">
      <c r="A460" s="33">
        <v>4260</v>
      </c>
      <c r="B460" s="96">
        <v>2019</v>
      </c>
      <c r="C460" s="31" t="s">
        <v>184</v>
      </c>
      <c r="D460" s="3" t="s">
        <v>319</v>
      </c>
      <c r="E460" s="2">
        <v>1954</v>
      </c>
      <c r="F460" s="5">
        <v>812</v>
      </c>
      <c r="G460" s="6">
        <v>12</v>
      </c>
      <c r="H460" s="6">
        <v>12</v>
      </c>
      <c r="I460" s="5">
        <v>749</v>
      </c>
      <c r="J460" s="5">
        <v>749</v>
      </c>
      <c r="K460" s="7">
        <v>27</v>
      </c>
      <c r="L460" s="25" t="s">
        <v>13</v>
      </c>
      <c r="M460" s="27">
        <v>191691.57</v>
      </c>
      <c r="N460" s="25" t="str">
        <f t="shared" si="17"/>
        <v>г. Знаменск, ул. Ватутина, 14Ремонт внутридомовых инженерных систем газоснабжения</v>
      </c>
      <c r="O460" s="21">
        <v>0</v>
      </c>
      <c r="P460" s="21"/>
      <c r="Q460" s="1">
        <v>0</v>
      </c>
      <c r="R460" s="1">
        <v>0</v>
      </c>
      <c r="S460" s="8">
        <v>1</v>
      </c>
      <c r="T460" s="19" t="s">
        <v>623</v>
      </c>
    </row>
    <row r="461" spans="1:24" ht="54.75" customHeight="1" x14ac:dyDescent="0.25">
      <c r="A461" s="33">
        <v>4260</v>
      </c>
      <c r="B461" s="96">
        <v>2019</v>
      </c>
      <c r="C461" s="31" t="s">
        <v>184</v>
      </c>
      <c r="D461" s="3" t="s">
        <v>319</v>
      </c>
      <c r="E461" s="2">
        <v>1954</v>
      </c>
      <c r="F461" s="5">
        <v>812</v>
      </c>
      <c r="G461" s="6">
        <v>12</v>
      </c>
      <c r="H461" s="6">
        <v>12</v>
      </c>
      <c r="I461" s="5">
        <v>749</v>
      </c>
      <c r="J461" s="5">
        <v>749</v>
      </c>
      <c r="K461" s="7">
        <v>27</v>
      </c>
      <c r="L461" s="25" t="s">
        <v>6</v>
      </c>
      <c r="M461" s="27">
        <v>654903.13</v>
      </c>
      <c r="N461" s="25" t="str">
        <f t="shared" si="17"/>
        <v>г. Знаменск, ул. Ватутина, 14Ремонт фасада</v>
      </c>
      <c r="O461" s="21" t="s">
        <v>321</v>
      </c>
      <c r="P461" s="21" t="s">
        <v>438</v>
      </c>
      <c r="Q461" s="1">
        <v>947984.4</v>
      </c>
      <c r="R461" s="19" t="s">
        <v>465</v>
      </c>
      <c r="S461" s="8">
        <v>1</v>
      </c>
      <c r="T461" s="19" t="s">
        <v>347</v>
      </c>
    </row>
    <row r="462" spans="1:24" ht="54.75" customHeight="1" x14ac:dyDescent="0.25">
      <c r="A462" s="33">
        <v>4260</v>
      </c>
      <c r="B462" s="96">
        <v>2019</v>
      </c>
      <c r="C462" s="31" t="s">
        <v>184</v>
      </c>
      <c r="D462" s="3" t="s">
        <v>319</v>
      </c>
      <c r="E462" s="2">
        <v>1954</v>
      </c>
      <c r="F462" s="5">
        <v>812</v>
      </c>
      <c r="G462" s="6">
        <v>12</v>
      </c>
      <c r="H462" s="6">
        <v>12</v>
      </c>
      <c r="I462" s="5">
        <v>749</v>
      </c>
      <c r="J462" s="5">
        <v>749</v>
      </c>
      <c r="K462" s="7">
        <v>27</v>
      </c>
      <c r="L462" s="25" t="s">
        <v>481</v>
      </c>
      <c r="M462" s="27">
        <v>280260.82</v>
      </c>
      <c r="N462" s="25" t="str">
        <f t="shared" si="17"/>
        <v>г. Знаменск, ул. Ватутина, 14Ремонт внутридомовых инженерных систем водоснабжения хвс</v>
      </c>
      <c r="O462" s="21" t="s">
        <v>321</v>
      </c>
      <c r="P462" s="21" t="s">
        <v>436</v>
      </c>
      <c r="Q462" s="1">
        <v>296896.46999999997</v>
      </c>
      <c r="R462" s="19" t="s">
        <v>532</v>
      </c>
      <c r="S462" s="8">
        <v>1</v>
      </c>
      <c r="T462" s="19" t="s">
        <v>347</v>
      </c>
    </row>
    <row r="463" spans="1:24" ht="54.75" customHeight="1" x14ac:dyDescent="0.25">
      <c r="A463" s="33">
        <v>4260</v>
      </c>
      <c r="B463" s="96">
        <v>2019</v>
      </c>
      <c r="C463" s="31" t="s">
        <v>184</v>
      </c>
      <c r="D463" s="3" t="s">
        <v>319</v>
      </c>
      <c r="E463" s="2">
        <v>1954</v>
      </c>
      <c r="F463" s="5">
        <v>812</v>
      </c>
      <c r="G463" s="6">
        <v>12</v>
      </c>
      <c r="H463" s="6">
        <v>12</v>
      </c>
      <c r="I463" s="5">
        <v>749</v>
      </c>
      <c r="J463" s="5">
        <v>749</v>
      </c>
      <c r="K463" s="7">
        <v>27</v>
      </c>
      <c r="L463" s="25" t="s">
        <v>482</v>
      </c>
      <c r="M463" s="27">
        <v>280260.82</v>
      </c>
      <c r="N463" s="25" t="str">
        <f t="shared" si="17"/>
        <v>г. Знаменск, ул. Ватутина, 14Ремонт внутридомовых инженерных систем водоснабжения гвс</v>
      </c>
      <c r="O463" s="21" t="s">
        <v>321</v>
      </c>
      <c r="P463" s="21" t="s">
        <v>436</v>
      </c>
      <c r="Q463" s="1">
        <v>100645.88</v>
      </c>
      <c r="R463" s="19" t="s">
        <v>532</v>
      </c>
      <c r="S463" s="8">
        <v>1</v>
      </c>
      <c r="T463" s="19" t="s">
        <v>347</v>
      </c>
    </row>
    <row r="464" spans="1:24" ht="54.75" customHeight="1" x14ac:dyDescent="0.25">
      <c r="A464" s="33">
        <v>4260</v>
      </c>
      <c r="B464" s="96">
        <v>2019</v>
      </c>
      <c r="C464" s="31" t="s">
        <v>184</v>
      </c>
      <c r="D464" s="3" t="s">
        <v>319</v>
      </c>
      <c r="E464" s="2">
        <v>1954</v>
      </c>
      <c r="F464" s="5">
        <v>812</v>
      </c>
      <c r="G464" s="6">
        <v>12</v>
      </c>
      <c r="H464" s="6">
        <v>12</v>
      </c>
      <c r="I464" s="5">
        <v>749</v>
      </c>
      <c r="J464" s="5">
        <v>749</v>
      </c>
      <c r="K464" s="7">
        <v>27</v>
      </c>
      <c r="L464" s="25" t="s">
        <v>8</v>
      </c>
      <c r="M464" s="27">
        <v>181340.39</v>
      </c>
      <c r="N464" s="25" t="str">
        <f t="shared" si="17"/>
        <v>г. Знаменск, ул. Ватутина, 14Ремонт внутридомовых инженерных систем водоотведения</v>
      </c>
      <c r="O464" s="21" t="s">
        <v>321</v>
      </c>
      <c r="P464" s="21" t="s">
        <v>436</v>
      </c>
      <c r="Q464" s="1">
        <v>332832.92</v>
      </c>
      <c r="R464" s="19" t="s">
        <v>532</v>
      </c>
      <c r="S464" s="8">
        <v>1</v>
      </c>
      <c r="T464" s="19" t="s">
        <v>347</v>
      </c>
      <c r="X464" s="112"/>
    </row>
    <row r="465" spans="1:21" ht="54.75" customHeight="1" x14ac:dyDescent="0.25">
      <c r="A465" s="33">
        <v>4260</v>
      </c>
      <c r="B465" s="96">
        <v>2019</v>
      </c>
      <c r="C465" s="31" t="s">
        <v>184</v>
      </c>
      <c r="D465" s="3" t="s">
        <v>319</v>
      </c>
      <c r="E465" s="2">
        <v>1954</v>
      </c>
      <c r="F465" s="5">
        <v>812</v>
      </c>
      <c r="G465" s="6">
        <v>12</v>
      </c>
      <c r="H465" s="6">
        <v>12</v>
      </c>
      <c r="I465" s="5">
        <v>749</v>
      </c>
      <c r="J465" s="5">
        <v>749</v>
      </c>
      <c r="K465" s="7">
        <v>27</v>
      </c>
      <c r="L465" s="25" t="s">
        <v>9</v>
      </c>
      <c r="M465" s="27">
        <v>428098.43999999994</v>
      </c>
      <c r="N465" s="25" t="str">
        <f t="shared" si="17"/>
        <v>г. Знаменск, ул. Ватутина, 14Ремонт внутридомовых инженерных систем теплоснабжения</v>
      </c>
      <c r="O465" s="21" t="s">
        <v>321</v>
      </c>
      <c r="P465" s="21" t="s">
        <v>436</v>
      </c>
      <c r="Q465" s="1">
        <v>916291.91</v>
      </c>
      <c r="R465" s="19" t="s">
        <v>507</v>
      </c>
      <c r="S465" s="8">
        <v>1</v>
      </c>
      <c r="T465" s="19" t="s">
        <v>347</v>
      </c>
    </row>
    <row r="466" spans="1:21" ht="54.75" customHeight="1" x14ac:dyDescent="0.25">
      <c r="A466" s="33">
        <v>4260</v>
      </c>
      <c r="B466" s="96">
        <v>2019</v>
      </c>
      <c r="C466" s="31" t="s">
        <v>184</v>
      </c>
      <c r="D466" s="3" t="s">
        <v>319</v>
      </c>
      <c r="E466" s="2">
        <v>1954</v>
      </c>
      <c r="F466" s="5">
        <v>812</v>
      </c>
      <c r="G466" s="6">
        <v>12</v>
      </c>
      <c r="H466" s="6">
        <v>12</v>
      </c>
      <c r="I466" s="5">
        <v>749</v>
      </c>
      <c r="J466" s="5">
        <v>749</v>
      </c>
      <c r="K466" s="7">
        <v>27</v>
      </c>
      <c r="L466" s="25" t="s">
        <v>10</v>
      </c>
      <c r="M466" s="27">
        <v>353647.84</v>
      </c>
      <c r="N466" s="25" t="str">
        <f t="shared" si="17"/>
        <v>г. Знаменск, ул. Ватутина, 14Ремонт внутридомовых инженерных систем электроснабжения</v>
      </c>
      <c r="O466" s="21" t="s">
        <v>321</v>
      </c>
      <c r="P466" s="21" t="s">
        <v>436</v>
      </c>
      <c r="Q466" s="1">
        <v>241339.96</v>
      </c>
      <c r="R466" s="19" t="s">
        <v>564</v>
      </c>
      <c r="S466" s="8">
        <v>1</v>
      </c>
      <c r="T466" s="19" t="s">
        <v>347</v>
      </c>
    </row>
    <row r="467" spans="1:21" ht="54.75" customHeight="1" x14ac:dyDescent="0.25">
      <c r="A467" s="33">
        <v>4260</v>
      </c>
      <c r="B467" s="96">
        <v>2019</v>
      </c>
      <c r="C467" s="31" t="s">
        <v>184</v>
      </c>
      <c r="D467" s="3" t="s">
        <v>319</v>
      </c>
      <c r="E467" s="2">
        <v>1954</v>
      </c>
      <c r="F467" s="5">
        <v>812</v>
      </c>
      <c r="G467" s="6">
        <v>12</v>
      </c>
      <c r="H467" s="6">
        <v>12</v>
      </c>
      <c r="I467" s="5">
        <v>749</v>
      </c>
      <c r="J467" s="5">
        <v>749</v>
      </c>
      <c r="K467" s="7">
        <v>27</v>
      </c>
      <c r="L467" s="25" t="s">
        <v>15</v>
      </c>
      <c r="M467" s="27">
        <v>350000</v>
      </c>
      <c r="N467" s="25" t="str">
        <f t="shared" si="17"/>
        <v>г. Знаменск, ул. Ватутина, 14Установка коллективных (общедомовых) приборов учета потребления тепловой энергии</v>
      </c>
      <c r="O467" s="21" t="s">
        <v>321</v>
      </c>
      <c r="P467" s="21" t="s">
        <v>436</v>
      </c>
      <c r="Q467" s="1">
        <v>258339.6</v>
      </c>
      <c r="R467" s="19" t="s">
        <v>572</v>
      </c>
      <c r="S467" s="8">
        <v>1</v>
      </c>
      <c r="T467" s="19" t="s">
        <v>347</v>
      </c>
    </row>
    <row r="468" spans="1:21" ht="54.75" customHeight="1" x14ac:dyDescent="0.25">
      <c r="A468" s="33">
        <v>4260</v>
      </c>
      <c r="B468" s="96">
        <v>2019</v>
      </c>
      <c r="C468" s="31" t="s">
        <v>184</v>
      </c>
      <c r="D468" s="3" t="s">
        <v>319</v>
      </c>
      <c r="E468" s="2">
        <v>1954</v>
      </c>
      <c r="F468" s="5">
        <v>812</v>
      </c>
      <c r="G468" s="6">
        <v>12</v>
      </c>
      <c r="H468" s="6">
        <v>12</v>
      </c>
      <c r="I468" s="5">
        <v>749</v>
      </c>
      <c r="J468" s="5">
        <v>749</v>
      </c>
      <c r="K468" s="7">
        <v>27</v>
      </c>
      <c r="L468" s="25" t="s">
        <v>12</v>
      </c>
      <c r="M468" s="27">
        <v>320572</v>
      </c>
      <c r="N468" s="25" t="str">
        <f t="shared" si="17"/>
        <v xml:space="preserve">г. Знаменск, ул. Ватутина, 14Ремонт фундамента многоквартирного дома </v>
      </c>
      <c r="O468" s="21" t="s">
        <v>321</v>
      </c>
      <c r="P468" s="21" t="s">
        <v>436</v>
      </c>
      <c r="Q468" s="1">
        <v>314082</v>
      </c>
      <c r="R468" s="19" t="s">
        <v>497</v>
      </c>
      <c r="S468" s="8">
        <v>1</v>
      </c>
      <c r="T468" s="19" t="s">
        <v>347</v>
      </c>
    </row>
    <row r="469" spans="1:21" ht="54.75" customHeight="1" x14ac:dyDescent="0.25">
      <c r="A469" s="33">
        <v>4258</v>
      </c>
      <c r="B469" s="96">
        <v>2019</v>
      </c>
      <c r="C469" s="31" t="s">
        <v>184</v>
      </c>
      <c r="D469" s="3" t="s">
        <v>201</v>
      </c>
      <c r="E469" s="2">
        <v>1954</v>
      </c>
      <c r="F469" s="5">
        <v>472.4</v>
      </c>
      <c r="G469" s="6">
        <v>8</v>
      </c>
      <c r="H469" s="6">
        <v>8</v>
      </c>
      <c r="I469" s="5">
        <v>422.3</v>
      </c>
      <c r="J469" s="5">
        <v>422.3</v>
      </c>
      <c r="K469" s="7">
        <v>20</v>
      </c>
      <c r="L469" s="25" t="s">
        <v>5</v>
      </c>
      <c r="M469" s="27">
        <v>400306.61599999998</v>
      </c>
      <c r="N469" s="25" t="str">
        <f t="shared" si="17"/>
        <v>г. Знаменск, ул. Ватутина, 10Ремонт крыши</v>
      </c>
      <c r="O469" s="21" t="s">
        <v>321</v>
      </c>
      <c r="P469" s="21" t="s">
        <v>436</v>
      </c>
      <c r="Q469" s="1">
        <v>765578.4</v>
      </c>
      <c r="R469" s="1" t="s">
        <v>637</v>
      </c>
      <c r="S469" s="8">
        <v>1</v>
      </c>
      <c r="T469" s="19" t="s">
        <v>347</v>
      </c>
    </row>
    <row r="470" spans="1:21" ht="54.75" customHeight="1" x14ac:dyDescent="0.25">
      <c r="A470" s="33">
        <v>4257</v>
      </c>
      <c r="B470" s="96">
        <v>2019</v>
      </c>
      <c r="C470" s="31" t="s">
        <v>184</v>
      </c>
      <c r="D470" s="3" t="s">
        <v>200</v>
      </c>
      <c r="E470" s="2">
        <v>1993</v>
      </c>
      <c r="F470" s="5">
        <v>3690.17</v>
      </c>
      <c r="G470" s="6">
        <v>63</v>
      </c>
      <c r="H470" s="6">
        <v>63</v>
      </c>
      <c r="I470" s="5">
        <v>3124.9</v>
      </c>
      <c r="J470" s="5">
        <v>3124.9</v>
      </c>
      <c r="K470" s="7">
        <v>158</v>
      </c>
      <c r="L470" s="25" t="s">
        <v>5</v>
      </c>
      <c r="M470" s="27">
        <v>2962155.2080000001</v>
      </c>
      <c r="N470" s="25" t="str">
        <f t="shared" si="17"/>
        <v>г. Знаменск, ул. Астраханская, 8, литер БРемонт крыши</v>
      </c>
      <c r="O470" s="21" t="s">
        <v>321</v>
      </c>
      <c r="P470" s="21" t="s">
        <v>436</v>
      </c>
      <c r="Q470" s="1">
        <v>1086920.3999999999</v>
      </c>
      <c r="R470" s="19" t="s">
        <v>556</v>
      </c>
      <c r="S470" s="8">
        <v>1</v>
      </c>
      <c r="T470" s="19" t="s">
        <v>347</v>
      </c>
    </row>
    <row r="471" spans="1:21" ht="54.75" customHeight="1" x14ac:dyDescent="0.25">
      <c r="A471" s="33">
        <v>4256</v>
      </c>
      <c r="B471" s="96">
        <v>2019</v>
      </c>
      <c r="C471" s="21" t="s">
        <v>184</v>
      </c>
      <c r="D471" s="20" t="s">
        <v>199</v>
      </c>
      <c r="E471" s="21">
        <v>1993</v>
      </c>
      <c r="F471" s="5">
        <v>4625.3</v>
      </c>
      <c r="G471" s="6">
        <v>63</v>
      </c>
      <c r="H471" s="6">
        <v>63</v>
      </c>
      <c r="I471" s="5">
        <v>3119.4</v>
      </c>
      <c r="J471" s="5">
        <v>3119.4</v>
      </c>
      <c r="K471" s="7">
        <v>149</v>
      </c>
      <c r="L471" s="25" t="s">
        <v>5</v>
      </c>
      <c r="M471" s="26">
        <v>2956941.648</v>
      </c>
      <c r="N471" s="25" t="str">
        <f t="shared" si="17"/>
        <v>г. Знаменск, ул. Астраханская, 8, литер АРемонт крыши</v>
      </c>
      <c r="O471" s="21" t="s">
        <v>323</v>
      </c>
      <c r="P471" s="21" t="s">
        <v>349</v>
      </c>
      <c r="Q471" s="19">
        <v>1099066.71</v>
      </c>
      <c r="R471" s="19" t="s">
        <v>494</v>
      </c>
      <c r="S471" s="8">
        <v>1</v>
      </c>
      <c r="T471" s="19" t="s">
        <v>347</v>
      </c>
    </row>
    <row r="472" spans="1:21" ht="54.75" customHeight="1" x14ac:dyDescent="0.25">
      <c r="A472" s="33">
        <v>4249</v>
      </c>
      <c r="B472" s="96">
        <v>2019</v>
      </c>
      <c r="C472" s="21" t="s">
        <v>184</v>
      </c>
      <c r="D472" s="20" t="s">
        <v>198</v>
      </c>
      <c r="E472" s="21">
        <v>1991</v>
      </c>
      <c r="F472" s="5">
        <v>4470</v>
      </c>
      <c r="G472" s="6">
        <v>66</v>
      </c>
      <c r="H472" s="6">
        <v>65</v>
      </c>
      <c r="I472" s="5">
        <v>3412.6</v>
      </c>
      <c r="J472" s="5">
        <v>3350.2</v>
      </c>
      <c r="K472" s="7">
        <v>180</v>
      </c>
      <c r="L472" s="25" t="s">
        <v>5</v>
      </c>
      <c r="M472" s="26">
        <v>3234871.7919999999</v>
      </c>
      <c r="N472" s="25" t="str">
        <f t="shared" si="17"/>
        <v>г. Знаменск, ул. Астраханская, 12Ремонт крыши</v>
      </c>
      <c r="O472" s="21" t="s">
        <v>323</v>
      </c>
      <c r="P472" s="21" t="s">
        <v>349</v>
      </c>
      <c r="Q472" s="19">
        <v>1713880.62</v>
      </c>
      <c r="R472" s="19" t="s">
        <v>441</v>
      </c>
      <c r="S472" s="8">
        <v>1</v>
      </c>
      <c r="T472" s="19" t="s">
        <v>347</v>
      </c>
    </row>
    <row r="473" spans="1:21" ht="54.75" customHeight="1" x14ac:dyDescent="0.25">
      <c r="A473" s="33">
        <v>4251</v>
      </c>
      <c r="B473" s="96">
        <v>2019</v>
      </c>
      <c r="C473" s="31" t="s">
        <v>184</v>
      </c>
      <c r="D473" s="3" t="s">
        <v>197</v>
      </c>
      <c r="E473" s="2">
        <v>1990</v>
      </c>
      <c r="F473" s="5">
        <v>4174.07</v>
      </c>
      <c r="G473" s="6">
        <v>63</v>
      </c>
      <c r="H473" s="6">
        <v>59</v>
      </c>
      <c r="I473" s="5">
        <v>3383.4</v>
      </c>
      <c r="J473" s="5">
        <v>3158</v>
      </c>
      <c r="K473" s="7">
        <v>141</v>
      </c>
      <c r="L473" s="25" t="s">
        <v>5</v>
      </c>
      <c r="M473" s="27">
        <v>3207192.5279999999</v>
      </c>
      <c r="N473" s="25" t="str">
        <f t="shared" si="17"/>
        <v>г. Знаменск, ул. Астраханская, 10, литер АРемонт крыши</v>
      </c>
      <c r="O473" s="21" t="s">
        <v>321</v>
      </c>
      <c r="P473" s="21" t="s">
        <v>436</v>
      </c>
      <c r="Q473" s="1">
        <v>1449808</v>
      </c>
      <c r="R473" s="19" t="s">
        <v>532</v>
      </c>
      <c r="S473" s="8">
        <v>1</v>
      </c>
      <c r="T473" s="19" t="s">
        <v>347</v>
      </c>
    </row>
    <row r="474" spans="1:21" ht="54.75" customHeight="1" x14ac:dyDescent="0.25">
      <c r="A474" s="33">
        <v>4248</v>
      </c>
      <c r="B474" s="96">
        <v>2019</v>
      </c>
      <c r="C474" s="80" t="s">
        <v>184</v>
      </c>
      <c r="D474" s="79" t="s">
        <v>196</v>
      </c>
      <c r="E474" s="2">
        <v>1993</v>
      </c>
      <c r="F474" s="5">
        <v>3690.27</v>
      </c>
      <c r="G474" s="6">
        <v>63</v>
      </c>
      <c r="H474" s="6">
        <v>63</v>
      </c>
      <c r="I474" s="5">
        <v>3125</v>
      </c>
      <c r="J474" s="5">
        <v>3125</v>
      </c>
      <c r="K474" s="7">
        <v>158</v>
      </c>
      <c r="L474" s="94" t="s">
        <v>5</v>
      </c>
      <c r="M474" s="27">
        <v>2962250</v>
      </c>
      <c r="N474" s="25" t="str">
        <f t="shared" si="17"/>
        <v>г. Знаменск, ул. Астраханская, 10Ремонт крыши</v>
      </c>
      <c r="O474" s="61" t="s">
        <v>321</v>
      </c>
      <c r="P474" s="61" t="s">
        <v>436</v>
      </c>
      <c r="Q474" s="1">
        <v>1232947.2</v>
      </c>
      <c r="R474" s="19" t="s">
        <v>522</v>
      </c>
      <c r="S474" s="40">
        <v>1</v>
      </c>
      <c r="T474" s="57" t="s">
        <v>347</v>
      </c>
    </row>
    <row r="475" spans="1:21" ht="54.75" customHeight="1" x14ac:dyDescent="0.25">
      <c r="A475" s="33">
        <v>4248</v>
      </c>
      <c r="B475" s="96">
        <v>2019</v>
      </c>
      <c r="C475" s="31" t="s">
        <v>184</v>
      </c>
      <c r="D475" s="3" t="s">
        <v>196</v>
      </c>
      <c r="E475" s="97">
        <v>1993</v>
      </c>
      <c r="F475" s="5">
        <v>3690.27</v>
      </c>
      <c r="G475" s="6">
        <v>63</v>
      </c>
      <c r="H475" s="6">
        <v>63</v>
      </c>
      <c r="I475" s="5">
        <v>3125</v>
      </c>
      <c r="J475" s="5">
        <v>3125</v>
      </c>
      <c r="K475" s="7">
        <v>158</v>
      </c>
      <c r="L475" s="25" t="s">
        <v>6</v>
      </c>
      <c r="M475" s="98">
        <v>2732406.25</v>
      </c>
      <c r="N475" s="25" t="str">
        <f t="shared" si="17"/>
        <v>г. Знаменск, ул. Астраханская, 10Ремонт фасада</v>
      </c>
      <c r="O475" s="21" t="s">
        <v>321</v>
      </c>
      <c r="P475" s="21" t="s">
        <v>436</v>
      </c>
      <c r="Q475" s="1">
        <v>3296671.2</v>
      </c>
      <c r="R475" s="19" t="s">
        <v>522</v>
      </c>
      <c r="S475" s="84">
        <v>1</v>
      </c>
      <c r="T475" s="19" t="s">
        <v>347</v>
      </c>
    </row>
    <row r="476" spans="1:21" ht="54.75" customHeight="1" x14ac:dyDescent="0.25">
      <c r="A476" s="33">
        <v>4462</v>
      </c>
      <c r="B476" s="96">
        <v>2019</v>
      </c>
      <c r="C476" s="31" t="s">
        <v>184</v>
      </c>
      <c r="D476" s="3" t="s">
        <v>195</v>
      </c>
      <c r="E476" s="2">
        <v>1971</v>
      </c>
      <c r="F476" s="1">
        <v>4175.6000000000004</v>
      </c>
      <c r="G476" s="2">
        <v>60</v>
      </c>
      <c r="H476" s="2">
        <v>59</v>
      </c>
      <c r="I476" s="1">
        <v>2966.1</v>
      </c>
      <c r="J476" s="1">
        <v>2923</v>
      </c>
      <c r="K476" s="8">
        <v>137</v>
      </c>
      <c r="L476" s="25" t="s">
        <v>5</v>
      </c>
      <c r="M476" s="27">
        <v>2811625.5119999996</v>
      </c>
      <c r="N476" s="25" t="str">
        <f t="shared" si="17"/>
        <v>г. Знаменск, проспект 9 Мая, 6, литер АРемонт крыши</v>
      </c>
      <c r="O476" s="21" t="s">
        <v>322</v>
      </c>
      <c r="P476" s="21" t="s">
        <v>437</v>
      </c>
      <c r="Q476" s="1">
        <v>1916773.54</v>
      </c>
      <c r="R476" s="19" t="s">
        <v>508</v>
      </c>
      <c r="S476" s="8">
        <v>1</v>
      </c>
      <c r="T476" s="19" t="s">
        <v>347</v>
      </c>
    </row>
    <row r="477" spans="1:21" ht="54.75" customHeight="1" x14ac:dyDescent="0.25">
      <c r="A477" s="33">
        <v>4426</v>
      </c>
      <c r="B477" s="96">
        <v>2019</v>
      </c>
      <c r="C477" s="31" t="s">
        <v>184</v>
      </c>
      <c r="D477" s="3" t="s">
        <v>194</v>
      </c>
      <c r="E477" s="2">
        <v>1963</v>
      </c>
      <c r="F477" s="5">
        <v>2558.1</v>
      </c>
      <c r="G477" s="6">
        <v>30</v>
      </c>
      <c r="H477" s="6">
        <v>27</v>
      </c>
      <c r="I477" s="5">
        <v>2067.4</v>
      </c>
      <c r="J477" s="5">
        <v>1786.4</v>
      </c>
      <c r="K477" s="7">
        <v>115</v>
      </c>
      <c r="L477" s="25" t="s">
        <v>6</v>
      </c>
      <c r="M477" s="27">
        <v>1807672.5380000002</v>
      </c>
      <c r="N477" s="25" t="str">
        <f t="shared" si="17"/>
        <v>г. Знаменск, проспект 9 Мая, 6Ремонт фасада</v>
      </c>
      <c r="O477" s="21" t="s">
        <v>321</v>
      </c>
      <c r="P477" s="21" t="s">
        <v>438</v>
      </c>
      <c r="Q477" s="1">
        <v>2478932.09</v>
      </c>
      <c r="R477" s="19" t="s">
        <v>485</v>
      </c>
      <c r="S477" s="8">
        <v>1</v>
      </c>
      <c r="T477" s="19" t="s">
        <v>347</v>
      </c>
    </row>
    <row r="478" spans="1:21" ht="54.75" customHeight="1" x14ac:dyDescent="0.25">
      <c r="A478" s="34">
        <v>4425</v>
      </c>
      <c r="B478" s="96">
        <v>2019</v>
      </c>
      <c r="C478" s="31" t="s">
        <v>184</v>
      </c>
      <c r="D478" s="3" t="s">
        <v>376</v>
      </c>
      <c r="E478" s="2">
        <v>1955</v>
      </c>
      <c r="F478" s="5">
        <v>1156.5</v>
      </c>
      <c r="G478" s="6">
        <v>18</v>
      </c>
      <c r="H478" s="6">
        <v>18</v>
      </c>
      <c r="I478" s="5">
        <v>1055.8</v>
      </c>
      <c r="J478" s="5">
        <v>1055.8</v>
      </c>
      <c r="K478" s="7">
        <v>52</v>
      </c>
      <c r="L478" s="3" t="s">
        <v>6</v>
      </c>
      <c r="M478" s="44">
        <v>1260000</v>
      </c>
      <c r="N478" s="25"/>
      <c r="O478" s="21" t="s">
        <v>321</v>
      </c>
      <c r="P478" s="21" t="s">
        <v>436</v>
      </c>
      <c r="Q478" s="19">
        <v>1270289</v>
      </c>
      <c r="R478" s="29" t="s">
        <v>485</v>
      </c>
      <c r="S478" s="8">
        <v>1</v>
      </c>
      <c r="T478" s="19" t="s">
        <v>347</v>
      </c>
    </row>
    <row r="479" spans="1:21" ht="54.75" customHeight="1" x14ac:dyDescent="0.25">
      <c r="A479" s="33">
        <v>4443</v>
      </c>
      <c r="B479" s="96">
        <v>2019</v>
      </c>
      <c r="C479" s="21" t="s">
        <v>184</v>
      </c>
      <c r="D479" s="20" t="s">
        <v>193</v>
      </c>
      <c r="E479" s="21">
        <v>1953</v>
      </c>
      <c r="F479" s="1">
        <v>685.9</v>
      </c>
      <c r="G479" s="2">
        <v>12</v>
      </c>
      <c r="H479" s="2">
        <v>12</v>
      </c>
      <c r="I479" s="1">
        <v>618.20000000000005</v>
      </c>
      <c r="J479" s="1">
        <v>618.20000000000005</v>
      </c>
      <c r="K479" s="8">
        <v>32</v>
      </c>
      <c r="L479" s="25" t="s">
        <v>6</v>
      </c>
      <c r="M479" s="26">
        <v>540535.53399999999</v>
      </c>
      <c r="N479" s="25" t="str">
        <f t="shared" ref="N479:N489" si="18">CONCATENATE(D479,L479)</f>
        <v>г. Знаменск, проспект 9 Мая, 41Ремонт фасада</v>
      </c>
      <c r="O479" s="21" t="s">
        <v>324</v>
      </c>
      <c r="P479" s="21" t="s">
        <v>332</v>
      </c>
      <c r="Q479" s="19">
        <v>904010.87</v>
      </c>
      <c r="R479" s="19" t="s">
        <v>441</v>
      </c>
      <c r="S479" s="8">
        <v>1</v>
      </c>
      <c r="T479" s="19" t="s">
        <v>347</v>
      </c>
    </row>
    <row r="480" spans="1:21" ht="54.75" customHeight="1" x14ac:dyDescent="0.25">
      <c r="A480" s="33">
        <v>4442</v>
      </c>
      <c r="B480" s="96">
        <v>2019</v>
      </c>
      <c r="C480" s="31" t="s">
        <v>184</v>
      </c>
      <c r="D480" s="3" t="s">
        <v>375</v>
      </c>
      <c r="E480" s="2">
        <v>1953</v>
      </c>
      <c r="F480" s="1">
        <v>1130.8</v>
      </c>
      <c r="G480" s="2">
        <v>18</v>
      </c>
      <c r="H480" s="2">
        <v>18</v>
      </c>
      <c r="I480" s="1">
        <v>1031.2</v>
      </c>
      <c r="J480" s="1">
        <v>1031.2</v>
      </c>
      <c r="K480" s="8">
        <v>46</v>
      </c>
      <c r="L480" s="43" t="s">
        <v>9</v>
      </c>
      <c r="M480" s="44">
        <v>589392.67200000002</v>
      </c>
      <c r="N480" s="25" t="str">
        <f t="shared" si="18"/>
        <v>г. Знаменск, проспект 9 Мая, 39Ремонт внутридомовых инженерных систем теплоснабжения</v>
      </c>
      <c r="O480" s="21" t="s">
        <v>321</v>
      </c>
      <c r="P480" s="21" t="s">
        <v>436</v>
      </c>
      <c r="Q480" s="19">
        <v>1088710</v>
      </c>
      <c r="R480" s="21" t="s">
        <v>485</v>
      </c>
      <c r="S480" s="8">
        <v>1</v>
      </c>
      <c r="T480" s="19" t="s">
        <v>347</v>
      </c>
      <c r="U480" s="112" t="e">
        <f>#REF!*2.14%</f>
        <v>#REF!</v>
      </c>
    </row>
    <row r="481" spans="1:27" ht="54.75" customHeight="1" x14ac:dyDescent="0.25">
      <c r="A481" s="33">
        <v>4440</v>
      </c>
      <c r="B481" s="96">
        <v>2019</v>
      </c>
      <c r="C481" s="31" t="s">
        <v>184</v>
      </c>
      <c r="D481" s="3" t="s">
        <v>192</v>
      </c>
      <c r="E481" s="2">
        <v>1951</v>
      </c>
      <c r="F481" s="1">
        <v>554.6</v>
      </c>
      <c r="G481" s="2">
        <v>8</v>
      </c>
      <c r="H481" s="2">
        <v>8</v>
      </c>
      <c r="I481" s="1">
        <v>512.4</v>
      </c>
      <c r="J481" s="1">
        <v>512.4</v>
      </c>
      <c r="K481" s="8">
        <v>22</v>
      </c>
      <c r="L481" s="25" t="s">
        <v>10</v>
      </c>
      <c r="M481" s="27">
        <v>241934.78400000001</v>
      </c>
      <c r="N481" s="25" t="str">
        <f t="shared" si="18"/>
        <v>г. Знаменск, проспект 9 Мая, 29Ремонт внутридомовых инженерных систем электроснабжения</v>
      </c>
      <c r="O481" s="21" t="s">
        <v>321</v>
      </c>
      <c r="P481" s="21" t="s">
        <v>455</v>
      </c>
      <c r="Q481" s="1">
        <v>224031.48</v>
      </c>
      <c r="R481" s="19" t="s">
        <v>521</v>
      </c>
      <c r="S481" s="8">
        <v>1</v>
      </c>
      <c r="T481" s="19" t="s">
        <v>347</v>
      </c>
      <c r="U481" s="112" t="e">
        <f>#REF!*2.14%</f>
        <v>#REF!</v>
      </c>
    </row>
    <row r="482" spans="1:27" ht="54.75" customHeight="1" x14ac:dyDescent="0.25">
      <c r="A482" s="33">
        <v>4439</v>
      </c>
      <c r="B482" s="96">
        <v>2019</v>
      </c>
      <c r="C482" s="31" t="s">
        <v>184</v>
      </c>
      <c r="D482" s="3" t="s">
        <v>191</v>
      </c>
      <c r="E482" s="2">
        <v>1950</v>
      </c>
      <c r="F482" s="1">
        <v>925.7</v>
      </c>
      <c r="G482" s="2">
        <v>12</v>
      </c>
      <c r="H482" s="2">
        <v>12</v>
      </c>
      <c r="I482" s="1">
        <v>854.3</v>
      </c>
      <c r="J482" s="1">
        <v>854.3</v>
      </c>
      <c r="K482" s="8">
        <v>42</v>
      </c>
      <c r="L482" s="25" t="s">
        <v>10</v>
      </c>
      <c r="M482" s="27">
        <v>403366.288</v>
      </c>
      <c r="N482" s="25" t="str">
        <f t="shared" si="18"/>
        <v>г. Знаменск, проспект 9 Мая, 27Ремонт внутридомовых инженерных систем электроснабжения</v>
      </c>
      <c r="O482" s="21" t="s">
        <v>321</v>
      </c>
      <c r="P482" s="21" t="s">
        <v>455</v>
      </c>
      <c r="Q482" s="1">
        <v>338777.88</v>
      </c>
      <c r="R482" s="19" t="s">
        <v>521</v>
      </c>
      <c r="S482" s="8">
        <v>1</v>
      </c>
      <c r="T482" s="19" t="s">
        <v>347</v>
      </c>
      <c r="U482" s="112" t="e">
        <f>#REF!*2.14%</f>
        <v>#REF!</v>
      </c>
    </row>
    <row r="483" spans="1:27" ht="54.75" customHeight="1" x14ac:dyDescent="0.25">
      <c r="A483" s="33">
        <v>4434</v>
      </c>
      <c r="B483" s="96">
        <v>2019</v>
      </c>
      <c r="C483" s="21" t="s">
        <v>184</v>
      </c>
      <c r="D483" s="20" t="s">
        <v>190</v>
      </c>
      <c r="E483" s="21">
        <v>1953</v>
      </c>
      <c r="F483" s="5">
        <v>461.4</v>
      </c>
      <c r="G483" s="6">
        <v>8</v>
      </c>
      <c r="H483" s="6">
        <v>8</v>
      </c>
      <c r="I483" s="5">
        <v>420.5</v>
      </c>
      <c r="J483" s="5">
        <v>420.5</v>
      </c>
      <c r="K483" s="7">
        <v>27</v>
      </c>
      <c r="L483" s="25" t="s">
        <v>6</v>
      </c>
      <c r="M483" s="26">
        <v>367672.58500000002</v>
      </c>
      <c r="N483" s="25" t="str">
        <f t="shared" si="18"/>
        <v>г. Знаменск, проспект 9 Мая, 17Ремонт фасада</v>
      </c>
      <c r="O483" s="21" t="s">
        <v>321</v>
      </c>
      <c r="P483" s="21" t="s">
        <v>329</v>
      </c>
      <c r="Q483" s="19">
        <v>1087897</v>
      </c>
      <c r="R483" s="19" t="s">
        <v>426</v>
      </c>
      <c r="S483" s="8">
        <v>1</v>
      </c>
      <c r="T483" s="19" t="s">
        <v>347</v>
      </c>
      <c r="U483" s="112" t="e">
        <f>#REF!*2.14%</f>
        <v>#REF!</v>
      </c>
    </row>
    <row r="484" spans="1:27" ht="54.75" customHeight="1" x14ac:dyDescent="0.25">
      <c r="A484" s="33">
        <v>4432</v>
      </c>
      <c r="B484" s="96">
        <v>2019</v>
      </c>
      <c r="C484" s="21" t="s">
        <v>184</v>
      </c>
      <c r="D484" s="20" t="s">
        <v>189</v>
      </c>
      <c r="E484" s="21">
        <v>1953</v>
      </c>
      <c r="F484" s="5">
        <v>472.5</v>
      </c>
      <c r="G484" s="6">
        <v>8</v>
      </c>
      <c r="H484" s="6">
        <v>8</v>
      </c>
      <c r="I484" s="5">
        <v>432</v>
      </c>
      <c r="J484" s="5">
        <v>432</v>
      </c>
      <c r="K484" s="7">
        <v>17</v>
      </c>
      <c r="L484" s="25" t="s">
        <v>6</v>
      </c>
      <c r="M484" s="26">
        <v>377727.84</v>
      </c>
      <c r="N484" s="25" t="str">
        <f t="shared" si="18"/>
        <v>г. Знаменск, проспект 9 Мая, 15Ремонт фасада</v>
      </c>
      <c r="O484" s="21" t="s">
        <v>324</v>
      </c>
      <c r="P484" s="21" t="s">
        <v>332</v>
      </c>
      <c r="Q484" s="19">
        <v>1082697.8700000001</v>
      </c>
      <c r="R484" s="19" t="s">
        <v>410</v>
      </c>
      <c r="S484" s="8">
        <v>1</v>
      </c>
      <c r="T484" s="19" t="s">
        <v>347</v>
      </c>
      <c r="U484" s="112" t="e">
        <f>#REF!*2.14%</f>
        <v>#REF!</v>
      </c>
    </row>
    <row r="485" spans="1:27" ht="54.75" customHeight="1" x14ac:dyDescent="0.25">
      <c r="A485" s="33">
        <v>4431</v>
      </c>
      <c r="B485" s="96">
        <v>2019</v>
      </c>
      <c r="C485" s="31" t="s">
        <v>184</v>
      </c>
      <c r="D485" s="3" t="s">
        <v>188</v>
      </c>
      <c r="E485" s="2">
        <v>1955</v>
      </c>
      <c r="F485" s="5">
        <v>789.5</v>
      </c>
      <c r="G485" s="6">
        <v>12</v>
      </c>
      <c r="H485" s="6">
        <v>12</v>
      </c>
      <c r="I485" s="5">
        <v>719.5</v>
      </c>
      <c r="J485" s="5">
        <v>719.5</v>
      </c>
      <c r="K485" s="7">
        <v>30</v>
      </c>
      <c r="L485" s="25" t="s">
        <v>10</v>
      </c>
      <c r="M485" s="27">
        <v>339719.12</v>
      </c>
      <c r="N485" s="25" t="str">
        <f t="shared" si="18"/>
        <v>г. Знаменск, проспект 9 Мая, 13Ремонт внутридомовых инженерных систем электроснабжения</v>
      </c>
      <c r="O485" s="21" t="s">
        <v>321</v>
      </c>
      <c r="P485" s="21" t="s">
        <v>455</v>
      </c>
      <c r="Q485" s="19">
        <v>346480.8</v>
      </c>
      <c r="R485" s="19" t="s">
        <v>509</v>
      </c>
      <c r="S485" s="8">
        <v>1</v>
      </c>
      <c r="T485" s="19" t="s">
        <v>347</v>
      </c>
      <c r="U485" s="112" t="e">
        <f>#REF!*2.14%</f>
        <v>#REF!</v>
      </c>
    </row>
    <row r="486" spans="1:27" ht="54.75" customHeight="1" x14ac:dyDescent="0.25">
      <c r="A486" s="33">
        <v>4300</v>
      </c>
      <c r="B486" s="96">
        <v>2019</v>
      </c>
      <c r="C486" s="31" t="s">
        <v>184</v>
      </c>
      <c r="D486" s="3" t="s">
        <v>187</v>
      </c>
      <c r="E486" s="2">
        <v>1990</v>
      </c>
      <c r="F486" s="5">
        <v>633.29999999999995</v>
      </c>
      <c r="G486" s="6">
        <v>10</v>
      </c>
      <c r="H486" s="6">
        <v>10</v>
      </c>
      <c r="I486" s="5">
        <v>553.5</v>
      </c>
      <c r="J486" s="5">
        <v>553.5</v>
      </c>
      <c r="K486" s="7">
        <v>22</v>
      </c>
      <c r="L486" s="25" t="s">
        <v>5</v>
      </c>
      <c r="M486" s="27">
        <v>524673.72</v>
      </c>
      <c r="N486" s="25" t="str">
        <f t="shared" si="18"/>
        <v>г. Знаменск, Жилой район "Ракетный", 64Ремонт крыши</v>
      </c>
      <c r="O486" s="21" t="s">
        <v>321</v>
      </c>
      <c r="P486" s="21" t="s">
        <v>436</v>
      </c>
      <c r="Q486" s="1">
        <v>770753.4</v>
      </c>
      <c r="R486" s="19" t="s">
        <v>522</v>
      </c>
      <c r="S486" s="8">
        <v>1</v>
      </c>
      <c r="T486" s="19" t="s">
        <v>347</v>
      </c>
      <c r="U486" s="112" t="e">
        <f>#REF!*2.14%</f>
        <v>#REF!</v>
      </c>
    </row>
    <row r="487" spans="1:27" ht="54.75" customHeight="1" x14ac:dyDescent="0.25">
      <c r="A487" s="35">
        <v>4298</v>
      </c>
      <c r="B487" s="96">
        <v>2019</v>
      </c>
      <c r="C487" s="21" t="s">
        <v>184</v>
      </c>
      <c r="D487" s="20" t="s">
        <v>186</v>
      </c>
      <c r="E487" s="21">
        <v>1987</v>
      </c>
      <c r="F487" s="5">
        <v>352</v>
      </c>
      <c r="G487" s="6">
        <v>6</v>
      </c>
      <c r="H487" s="6">
        <v>6</v>
      </c>
      <c r="I487" s="5">
        <v>309</v>
      </c>
      <c r="J487" s="5">
        <v>309</v>
      </c>
      <c r="K487" s="7">
        <v>16</v>
      </c>
      <c r="L487" s="25" t="s">
        <v>5</v>
      </c>
      <c r="M487" s="26">
        <v>292907.27999999997</v>
      </c>
      <c r="N487" s="25" t="str">
        <f t="shared" si="18"/>
        <v>г. Знаменск, Жилой район "Ракетный", 61Ремонт крыши</v>
      </c>
      <c r="O487" s="21" t="s">
        <v>323</v>
      </c>
      <c r="P487" s="21" t="s">
        <v>337</v>
      </c>
      <c r="Q487" s="19">
        <v>692116.8</v>
      </c>
      <c r="R487" s="19" t="s">
        <v>441</v>
      </c>
      <c r="S487" s="8">
        <v>1</v>
      </c>
      <c r="T487" s="57" t="s">
        <v>347</v>
      </c>
      <c r="U487" s="112" t="e">
        <f>#REF!*2.14%</f>
        <v>#REF!</v>
      </c>
    </row>
    <row r="488" spans="1:27" ht="54.75" hidden="1" customHeight="1" x14ac:dyDescent="0.25">
      <c r="A488" s="35">
        <v>4292</v>
      </c>
      <c r="B488" s="96">
        <v>2019</v>
      </c>
      <c r="C488" s="31" t="s">
        <v>184</v>
      </c>
      <c r="D488" s="3" t="s">
        <v>185</v>
      </c>
      <c r="E488" s="2">
        <v>1978</v>
      </c>
      <c r="F488" s="5">
        <v>923.2</v>
      </c>
      <c r="G488" s="6">
        <v>18</v>
      </c>
      <c r="H488" s="6">
        <v>18</v>
      </c>
      <c r="I488" s="5">
        <v>804.2</v>
      </c>
      <c r="J488" s="5">
        <v>804.2</v>
      </c>
      <c r="K488" s="7">
        <v>51</v>
      </c>
      <c r="L488" s="25" t="s">
        <v>13</v>
      </c>
      <c r="M488" s="27">
        <v>205818.90600000002</v>
      </c>
      <c r="N488" s="25" t="str">
        <f t="shared" si="18"/>
        <v>г. Знаменск, Жилой район "Знаменский", 41Ремонт внутридомовых инженерных систем газоснабжения</v>
      </c>
      <c r="O488" s="21">
        <v>0</v>
      </c>
      <c r="P488" s="21"/>
      <c r="Q488" s="1">
        <v>0</v>
      </c>
      <c r="R488" s="1">
        <v>0</v>
      </c>
      <c r="S488" s="84">
        <v>1</v>
      </c>
      <c r="T488" s="19" t="s">
        <v>623</v>
      </c>
    </row>
    <row r="489" spans="1:27" ht="54.75" customHeight="1" x14ac:dyDescent="0.25">
      <c r="A489" s="4">
        <v>4292</v>
      </c>
      <c r="B489" s="96">
        <v>2019</v>
      </c>
      <c r="C489" s="21" t="s">
        <v>184</v>
      </c>
      <c r="D489" s="20" t="s">
        <v>185</v>
      </c>
      <c r="E489" s="21">
        <v>1978</v>
      </c>
      <c r="F489" s="5">
        <v>923.2</v>
      </c>
      <c r="G489" s="6">
        <v>18</v>
      </c>
      <c r="H489" s="6">
        <v>18</v>
      </c>
      <c r="I489" s="5">
        <v>804.2</v>
      </c>
      <c r="J489" s="5">
        <v>804.2</v>
      </c>
      <c r="K489" s="7">
        <v>51</v>
      </c>
      <c r="L489" s="25" t="s">
        <v>5</v>
      </c>
      <c r="M489" s="26">
        <v>762317.26399999997</v>
      </c>
      <c r="N489" s="25" t="str">
        <f t="shared" si="18"/>
        <v>г. Знаменск, Жилой район "Знаменский", 41Ремонт крыши</v>
      </c>
      <c r="O489" s="21" t="s">
        <v>322</v>
      </c>
      <c r="P489" s="21" t="s">
        <v>387</v>
      </c>
      <c r="Q489" s="19">
        <v>1586756.4</v>
      </c>
      <c r="R489" s="19" t="s">
        <v>441</v>
      </c>
      <c r="S489" s="84">
        <v>1</v>
      </c>
      <c r="T489" s="19" t="s">
        <v>347</v>
      </c>
      <c r="U489" s="112" t="e">
        <f>#REF!*2.14%</f>
        <v>#REF!</v>
      </c>
      <c r="V489" s="119"/>
      <c r="W489" s="119"/>
      <c r="X489" s="119"/>
      <c r="Y489" s="119"/>
      <c r="Z489" s="119"/>
      <c r="AA489" s="119"/>
    </row>
    <row r="490" spans="1:27" ht="42.75" hidden="1" customHeight="1" x14ac:dyDescent="0.25">
      <c r="C490" s="120"/>
      <c r="D490" s="120"/>
      <c r="E490" s="95"/>
      <c r="F490" s="95"/>
      <c r="G490" s="95"/>
      <c r="H490" s="95"/>
      <c r="I490" s="95"/>
      <c r="J490" s="95"/>
      <c r="K490" s="95"/>
      <c r="L490" s="120"/>
      <c r="M490" s="95"/>
      <c r="N490" s="95"/>
      <c r="O490" s="120"/>
      <c r="P490" s="120"/>
      <c r="Q490" s="95"/>
      <c r="R490" s="95"/>
      <c r="S490" s="95"/>
      <c r="T490" s="120"/>
      <c r="U490" s="49" t="e">
        <f t="shared" ref="U490:W490" si="19">SUM(U2:U489)</f>
        <v>#REF!</v>
      </c>
      <c r="V490" s="49" t="e">
        <f t="shared" si="19"/>
        <v>#REF!</v>
      </c>
      <c r="W490" s="49">
        <f t="shared" si="19"/>
        <v>0</v>
      </c>
    </row>
    <row r="491" spans="1:27" ht="23.25" hidden="1" customHeight="1" x14ac:dyDescent="0.25">
      <c r="C491" s="121" t="s">
        <v>352</v>
      </c>
      <c r="D491" s="122" t="s">
        <v>286</v>
      </c>
      <c r="E491" s="123">
        <v>1979</v>
      </c>
      <c r="F491" s="101">
        <v>8068.7</v>
      </c>
      <c r="G491" s="123">
        <v>163</v>
      </c>
      <c r="H491" s="123">
        <v>163</v>
      </c>
      <c r="I491" s="101">
        <v>7478.2</v>
      </c>
      <c r="J491" s="101">
        <v>7478.2</v>
      </c>
      <c r="K491" s="124">
        <v>281</v>
      </c>
      <c r="L491" s="125" t="s">
        <v>634</v>
      </c>
      <c r="M491" s="126">
        <v>1176009.8400000001</v>
      </c>
      <c r="N491" s="91">
        <v>0</v>
      </c>
      <c r="O491" s="21" t="s">
        <v>346</v>
      </c>
      <c r="P491" s="37" t="s">
        <v>585</v>
      </c>
      <c r="Q491" s="4">
        <v>0</v>
      </c>
      <c r="R491" s="21">
        <v>0</v>
      </c>
      <c r="S491" s="31">
        <v>0</v>
      </c>
      <c r="T491" s="36" t="s">
        <v>608</v>
      </c>
    </row>
    <row r="492" spans="1:27" ht="30" customHeight="1" x14ac:dyDescent="0.25">
      <c r="C492" s="29" t="s">
        <v>256</v>
      </c>
      <c r="D492" s="3" t="s">
        <v>263</v>
      </c>
      <c r="E492" s="25" t="s">
        <v>10</v>
      </c>
      <c r="F492" s="21" t="s">
        <v>343</v>
      </c>
      <c r="G492" s="19" t="s">
        <v>440</v>
      </c>
      <c r="H492" s="19">
        <v>3691901</v>
      </c>
      <c r="I492" s="19" t="s">
        <v>494</v>
      </c>
      <c r="J492" s="19" t="s">
        <v>347</v>
      </c>
      <c r="K492" s="55" t="s">
        <v>570</v>
      </c>
      <c r="L492" s="25" t="s">
        <v>10</v>
      </c>
      <c r="M492" s="52"/>
      <c r="N492" s="52"/>
      <c r="O492" s="21" t="s">
        <v>343</v>
      </c>
      <c r="P492" s="19" t="s">
        <v>440</v>
      </c>
      <c r="Q492" s="19">
        <v>3691901</v>
      </c>
      <c r="R492" s="19" t="s">
        <v>494</v>
      </c>
      <c r="T492" s="19" t="s">
        <v>347</v>
      </c>
    </row>
    <row r="493" spans="1:27" ht="30" customHeight="1" x14ac:dyDescent="0.25">
      <c r="O493" s="49"/>
      <c r="Q493" s="49"/>
      <c r="R493" s="49"/>
    </row>
    <row r="494" spans="1:27" ht="30" customHeight="1" x14ac:dyDescent="0.25">
      <c r="O494" s="49"/>
      <c r="Q494" s="49"/>
      <c r="R494" s="49"/>
    </row>
    <row r="495" spans="1:27" s="127" customFormat="1" ht="30" customHeight="1" x14ac:dyDescent="0.25">
      <c r="A495" s="92"/>
      <c r="B495" s="92"/>
      <c r="C495" s="52"/>
      <c r="D495" s="130"/>
      <c r="E495" s="52"/>
      <c r="F495" s="75"/>
      <c r="G495" s="128"/>
      <c r="H495" s="128"/>
      <c r="I495" s="75"/>
      <c r="J495" s="75"/>
      <c r="K495" s="129"/>
      <c r="L495" s="130"/>
      <c r="M495" s="65"/>
      <c r="N495" s="56"/>
      <c r="O495" s="49"/>
      <c r="P495" s="49"/>
      <c r="Q495" s="49"/>
      <c r="R495" s="49"/>
      <c r="S495" s="52"/>
      <c r="T495" s="49"/>
    </row>
    <row r="496" spans="1:27" s="127" customFormat="1" ht="30" customHeight="1" x14ac:dyDescent="0.25">
      <c r="A496" s="92"/>
      <c r="B496" s="92"/>
      <c r="C496" s="52"/>
      <c r="D496" s="130"/>
      <c r="E496" s="52"/>
      <c r="F496" s="75"/>
      <c r="G496" s="128"/>
      <c r="H496" s="128"/>
      <c r="I496" s="75"/>
      <c r="J496" s="75"/>
      <c r="K496" s="129"/>
      <c r="L496" s="130"/>
      <c r="M496" s="65"/>
      <c r="N496" s="56"/>
      <c r="O496" s="49"/>
      <c r="P496" s="52"/>
      <c r="Q496" s="49"/>
      <c r="R496" s="49"/>
      <c r="S496" s="52"/>
      <c r="T496" s="52"/>
    </row>
    <row r="497" spans="1:20" s="127" customFormat="1" ht="30" customHeight="1" x14ac:dyDescent="0.25">
      <c r="A497" s="92"/>
      <c r="B497" s="92"/>
      <c r="C497" s="52"/>
      <c r="D497" s="130"/>
      <c r="E497" s="52"/>
      <c r="F497" s="75"/>
      <c r="G497" s="128"/>
      <c r="H497" s="128"/>
      <c r="I497" s="75"/>
      <c r="J497" s="75"/>
      <c r="K497" s="129"/>
      <c r="L497" s="130"/>
      <c r="M497" s="65"/>
      <c r="N497" s="56"/>
      <c r="O497" s="52"/>
      <c r="P497" s="52"/>
      <c r="Q497" s="49"/>
      <c r="R497" s="49"/>
      <c r="S497" s="52"/>
      <c r="T497" s="52"/>
    </row>
    <row r="498" spans="1:20" s="127" customFormat="1" ht="30" customHeight="1" x14ac:dyDescent="0.25">
      <c r="A498" s="92"/>
      <c r="B498" s="92"/>
      <c r="C498" s="52"/>
      <c r="D498" s="130"/>
      <c r="E498" s="52"/>
      <c r="F498" s="75"/>
      <c r="G498" s="128"/>
      <c r="H498" s="128"/>
      <c r="I498" s="75"/>
      <c r="J498" s="75"/>
      <c r="K498" s="129"/>
      <c r="L498" s="130"/>
      <c r="M498" s="65"/>
      <c r="N498" s="56"/>
      <c r="O498" s="52"/>
      <c r="P498" s="52"/>
      <c r="Q498" s="49"/>
      <c r="R498" s="52"/>
      <c r="S498" s="52"/>
      <c r="T498" s="52"/>
    </row>
    <row r="499" spans="1:20" s="127" customFormat="1" ht="30" customHeight="1" x14ac:dyDescent="0.25">
      <c r="A499" s="92"/>
      <c r="B499" s="92"/>
      <c r="C499" s="52"/>
      <c r="D499" s="130"/>
      <c r="E499" s="52"/>
      <c r="F499" s="75"/>
      <c r="G499" s="128"/>
      <c r="H499" s="128"/>
      <c r="I499" s="75"/>
      <c r="J499" s="75"/>
      <c r="K499" s="129"/>
      <c r="L499" s="130"/>
      <c r="M499" s="65"/>
      <c r="N499" s="56"/>
      <c r="O499" s="52"/>
      <c r="P499" s="52"/>
      <c r="Q499" s="49"/>
      <c r="R499" s="52"/>
      <c r="S499" s="52"/>
      <c r="T499" s="52"/>
    </row>
    <row r="500" spans="1:20" s="127" customFormat="1" ht="30" customHeight="1" x14ac:dyDescent="0.25">
      <c r="A500" s="92"/>
      <c r="B500" s="92"/>
      <c r="C500" s="52"/>
      <c r="D500" s="130"/>
      <c r="E500" s="52"/>
      <c r="F500" s="75"/>
      <c r="G500" s="128"/>
      <c r="H500" s="128"/>
      <c r="I500" s="75"/>
      <c r="J500" s="75"/>
      <c r="K500" s="129"/>
      <c r="L500" s="130"/>
      <c r="M500" s="65"/>
      <c r="N500" s="56"/>
      <c r="O500" s="52"/>
      <c r="P500" s="52"/>
      <c r="Q500" s="49"/>
      <c r="R500" s="52"/>
      <c r="S500" s="52"/>
      <c r="T500" s="52"/>
    </row>
    <row r="501" spans="1:20" s="127" customFormat="1" ht="103.5" customHeight="1" x14ac:dyDescent="0.25">
      <c r="A501" s="92"/>
      <c r="B501" s="92"/>
      <c r="C501" s="52"/>
      <c r="D501" s="130"/>
      <c r="E501" s="52"/>
      <c r="F501" s="75"/>
      <c r="G501" s="128"/>
      <c r="H501" s="128"/>
      <c r="I501" s="75"/>
      <c r="J501" s="75"/>
      <c r="K501" s="129"/>
      <c r="L501" s="130"/>
      <c r="M501" s="65"/>
      <c r="N501" s="56"/>
      <c r="O501" s="52"/>
      <c r="P501" s="52"/>
      <c r="Q501" s="49"/>
      <c r="R501" s="52"/>
      <c r="S501" s="52"/>
      <c r="T501" s="52"/>
    </row>
    <row r="502" spans="1:20" s="127" customFormat="1" ht="30" customHeight="1" x14ac:dyDescent="0.25">
      <c r="A502" s="92"/>
      <c r="B502" s="92"/>
      <c r="C502" s="52"/>
      <c r="D502" s="130"/>
      <c r="E502" s="52"/>
      <c r="F502" s="75"/>
      <c r="G502" s="128"/>
      <c r="H502" s="128"/>
      <c r="I502" s="75"/>
      <c r="J502" s="75"/>
      <c r="K502" s="129"/>
      <c r="L502" s="130"/>
      <c r="M502" s="65"/>
      <c r="N502" s="56"/>
      <c r="O502" s="52"/>
      <c r="P502" s="52"/>
      <c r="Q502" s="49"/>
      <c r="R502" s="52"/>
      <c r="S502" s="52"/>
      <c r="T502" s="52"/>
    </row>
    <row r="503" spans="1:20" ht="30" customHeight="1" x14ac:dyDescent="0.25">
      <c r="C503" s="131"/>
      <c r="D503" s="131"/>
    </row>
    <row r="520" spans="1:14" s="52" customFormat="1" ht="27.75" customHeight="1" x14ac:dyDescent="0.25">
      <c r="A520" s="92"/>
      <c r="B520" s="92"/>
      <c r="D520" s="130"/>
      <c r="F520" s="75"/>
      <c r="G520" s="128"/>
      <c r="H520" s="128"/>
      <c r="I520" s="75"/>
      <c r="J520" s="75"/>
      <c r="K520" s="129"/>
      <c r="L520" s="130"/>
      <c r="M520" s="65"/>
      <c r="N520" s="56"/>
    </row>
    <row r="521" spans="1:14" s="52" customFormat="1" ht="30" hidden="1" customHeight="1" x14ac:dyDescent="0.25">
      <c r="A521" s="92"/>
      <c r="B521" s="92"/>
      <c r="D521" s="51"/>
      <c r="F521" s="75"/>
      <c r="G521" s="128"/>
      <c r="H521" s="128"/>
      <c r="I521" s="75"/>
      <c r="J521" s="75"/>
      <c r="K521" s="129"/>
      <c r="L521" s="51"/>
      <c r="M521" s="65"/>
      <c r="N521" s="56"/>
    </row>
    <row r="522" spans="1:14" ht="30" customHeight="1" x14ac:dyDescent="0.25">
      <c r="C522" s="131"/>
      <c r="D522" s="131"/>
    </row>
  </sheetData>
  <sheetProtection insertColumns="0" insertRows="0" sort="0" autoFilter="0"/>
  <protectedRanges>
    <protectedRange algorithmName="SHA-512" hashValue="V3MAWm5X5XrUGpr8JKUySROvob0oQJUADbRHimzrJaduO3kjepw1rntMjAZLP47yQKso+lDHVMr5LGpF4tI8zQ==" saltValue="3CMcRIlbBULeG1WUaDTcyA==" spinCount="100000" sqref="C512:D515 D342:D347 C464:C465 C466:D472 C283:C286 C289 C293 C341:C347 C297:D340 D283:D285 C517:D521 C495:D502 C523:D1048576 C504:D510 C479:D491 C399 C1:D282 C348:D398 C400:D463 C493:D493" name="Диапазон1"/>
    <protectedRange algorithmName="SHA-512" hashValue="V3MAWm5X5XrUGpr8JKUySROvob0oQJUADbRHimzrJaduO3kjepw1rntMjAZLP47yQKso+lDHVMr5LGpF4tI8zQ==" saltValue="3CMcRIlbBULeG1WUaDTcyA==" spinCount="100000" sqref="D341" name="Диапазон1_54_1"/>
    <protectedRange algorithmName="SHA-512" hashValue="V3MAWm5X5XrUGpr8JKUySROvob0oQJUADbRHimzrJaduO3kjepw1rntMjAZLP47yQKso+lDHVMr5LGpF4tI8zQ==" saltValue="3CMcRIlbBULeG1WUaDTcyA==" spinCount="100000" sqref="D286" name="Диапазон1_56"/>
    <protectedRange algorithmName="SHA-512" hashValue="V3MAWm5X5XrUGpr8JKUySROvob0oQJUADbRHimzrJaduO3kjepw1rntMjAZLP47yQKso+lDHVMr5LGpF4tI8zQ==" saltValue="3CMcRIlbBULeG1WUaDTcyA==" spinCount="100000" sqref="C287:D287" name="Диапазон1_26_10"/>
    <protectedRange algorithmName="SHA-512" hashValue="V3MAWm5X5XrUGpr8JKUySROvob0oQJUADbRHimzrJaduO3kjepw1rntMjAZLP47yQKso+lDHVMr5LGpF4tI8zQ==" saltValue="3CMcRIlbBULeG1WUaDTcyA==" spinCount="100000" sqref="C296:D296" name="Диапазон1_27_2"/>
    <protectedRange algorithmName="SHA-512" hashValue="V3MAWm5X5XrUGpr8JKUySROvob0oQJUADbRHimzrJaduO3kjepw1rntMjAZLP47yQKso+lDHVMr5LGpF4tI8zQ==" saltValue="3CMcRIlbBULeG1WUaDTcyA==" spinCount="100000" sqref="C295:D295" name="Диапазон1_28_2"/>
    <protectedRange algorithmName="SHA-512" hashValue="V3MAWm5X5XrUGpr8JKUySROvob0oQJUADbRHimzrJaduO3kjepw1rntMjAZLP47yQKso+lDHVMr5LGpF4tI8zQ==" saltValue="3CMcRIlbBULeG1WUaDTcyA==" spinCount="100000" sqref="C294:D294" name="Диапазон1_29_2"/>
    <protectedRange algorithmName="SHA-512" hashValue="V3MAWm5X5XrUGpr8JKUySROvob0oQJUADbRHimzrJaduO3kjepw1rntMjAZLP47yQKso+lDHVMr5LGpF4tI8zQ==" saltValue="3CMcRIlbBULeG1WUaDTcyA==" spinCount="100000" sqref="D293" name="Диапазон1_30_2"/>
    <protectedRange algorithmName="SHA-512" hashValue="V3MAWm5X5XrUGpr8JKUySROvob0oQJUADbRHimzrJaduO3kjepw1rntMjAZLP47yQKso+lDHVMr5LGpF4tI8zQ==" saltValue="3CMcRIlbBULeG1WUaDTcyA==" spinCount="100000" sqref="C292:D292 C288:D288 D289:D290" name="Диапазон1_32_2"/>
    <protectedRange algorithmName="SHA-512" hashValue="V3MAWm5X5XrUGpr8JKUySROvob0oQJUADbRHimzrJaduO3kjepw1rntMjAZLP47yQKso+lDHVMr5LGpF4tI8zQ==" saltValue="3CMcRIlbBULeG1WUaDTcyA==" spinCount="100000" sqref="C291:D291 C290" name="Диапазон1_33_2"/>
    <protectedRange algorithmName="SHA-512" hashValue="V3MAWm5X5XrUGpr8JKUySROvob0oQJUADbRHimzrJaduO3kjepw1rntMjAZLP47yQKso+lDHVMr5LGpF4tI8zQ==" saltValue="3CMcRIlbBULeG1WUaDTcyA==" spinCount="100000" sqref="C473:D478" name="Диапазон1_64"/>
    <protectedRange algorithmName="SHA-512" hashValue="V3MAWm5X5XrUGpr8JKUySROvob0oQJUADbRHimzrJaduO3kjepw1rntMjAZLP47yQKso+lDHVMr5LGpF4tI8zQ==" saltValue="3CMcRIlbBULeG1WUaDTcyA==" spinCount="100000" sqref="C522:D522" name="Диапазон1_3_1"/>
    <protectedRange algorithmName="SHA-512" hashValue="V3MAWm5X5XrUGpr8JKUySROvob0oQJUADbRHimzrJaduO3kjepw1rntMjAZLP47yQKso+lDHVMr5LGpF4tI8zQ==" saltValue="3CMcRIlbBULeG1WUaDTcyA==" spinCount="100000" sqref="C492:D492" name="Диапазон1_18"/>
  </protectedRanges>
  <autoFilter ref="A1:Y491">
    <filterColumn colId="19">
      <filters>
        <filter val="Работы завершены"/>
      </filters>
    </filterColumn>
  </autoFilter>
  <mergeCells count="2">
    <mergeCell ref="C503:D503"/>
    <mergeCell ref="C522:D522"/>
  </mergeCells>
  <conditionalFormatting sqref="N286:N294">
    <cfRule type="duplicateValues" dxfId="2" priority="3"/>
  </conditionalFormatting>
  <conditionalFormatting sqref="N466:N472 N342:N463 N297:N340 N479:N488 N2:N285">
    <cfRule type="duplicateValues" dxfId="1" priority="5"/>
  </conditionalFormatting>
  <conditionalFormatting sqref="N491">
    <cfRule type="duplicateValues" dxfId="0" priority="1"/>
  </conditionalFormatting>
  <pageMargins left="0.25" right="0.25" top="0.2" bottom="0.2" header="0.21" footer="0.3"/>
  <pageSetup paperSize="9" scale="74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</vt:lpstr>
      <vt:lpstr>'2019'!Область_печати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Бойправ Ольга Николаевна</dc:creator>
  <cp:lastModifiedBy>Ксения Бондарева</cp:lastModifiedBy>
  <cp:lastPrinted>2020-07-02T09:30:28Z</cp:lastPrinted>
  <dcterms:created xsi:type="dcterms:W3CDTF">2018-08-22T13:14:15Z</dcterms:created>
  <dcterms:modified xsi:type="dcterms:W3CDTF">2020-07-17T07:15:44Z</dcterms:modified>
</cp:coreProperties>
</file>